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MA/"/>
    </mc:Choice>
  </mc:AlternateContent>
  <xr:revisionPtr revIDLastSave="1" documentId="11_3F5BE00F5CF8D7CD2721ECC1B7ABE942DB71466B" xr6:coauthVersionLast="46" xr6:coauthVersionMax="46" xr10:uidLastSave="{64847E59-CA11-4570-9665-3C1B780362D2}"/>
  <bookViews>
    <workbookView xWindow="-120" yWindow="-120" windowWidth="29040" windowHeight="15840" tabRatio="833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L" sheetId="29" r:id="rId4"/>
    <sheet name="fig_tbldata" sheetId="30" r:id="rId5"/>
    <sheet name="tbl_sig" sheetId="31" r:id="rId6"/>
    <sheet name="orig_data" sheetId="3" r:id="rId7"/>
    <sheet name="Table-relrisk" sheetId="26" r:id="rId8"/>
    <sheet name="SIG-relrisk" sheetId="28" r:id="rId9"/>
    <sheet name="Tbl data-relrisks" sheetId="25" r:id="rId10"/>
    <sheet name="Figure_prevalence_count" sheetId="4" state="hidden" r:id="rId11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0" l="1"/>
  <c r="J10" i="30"/>
  <c r="H10" i="30"/>
  <c r="F10" i="30"/>
  <c r="D10" i="30"/>
  <c r="B10" i="30"/>
  <c r="G3" i="31" l="1"/>
  <c r="G4" i="31"/>
  <c r="G5" i="31"/>
  <c r="G6" i="31"/>
  <c r="G7" i="31"/>
  <c r="G8" i="31"/>
  <c r="F3" i="31"/>
  <c r="F4" i="31"/>
  <c r="F5" i="31"/>
  <c r="F6" i="31"/>
  <c r="F7" i="31"/>
  <c r="F8" i="31"/>
  <c r="E3" i="31"/>
  <c r="E4" i="31"/>
  <c r="E5" i="31"/>
  <c r="E6" i="31"/>
  <c r="E7" i="31"/>
  <c r="E8" i="31"/>
  <c r="D3" i="31"/>
  <c r="D4" i="31"/>
  <c r="D5" i="31"/>
  <c r="D6" i="31"/>
  <c r="D7" i="31"/>
  <c r="D8" i="31"/>
  <c r="C3" i="31"/>
  <c r="C4" i="31"/>
  <c r="C5" i="31"/>
  <c r="C6" i="31"/>
  <c r="C7" i="31"/>
  <c r="C8" i="31"/>
  <c r="B3" i="31"/>
  <c r="B4" i="31"/>
  <c r="B5" i="31"/>
  <c r="B6" i="31"/>
  <c r="B7" i="31"/>
  <c r="B8" i="31"/>
  <c r="L11" i="30"/>
  <c r="J11" i="30"/>
  <c r="H11" i="30"/>
  <c r="F11" i="30"/>
  <c r="D11" i="30"/>
  <c r="B11" i="30"/>
  <c r="L4" i="30"/>
  <c r="M4" i="30"/>
  <c r="G6" i="29" s="1"/>
  <c r="L5" i="30"/>
  <c r="M5" i="30"/>
  <c r="G7" i="29" s="1"/>
  <c r="L6" i="30"/>
  <c r="M6" i="30"/>
  <c r="G8" i="29" s="1"/>
  <c r="L7" i="30"/>
  <c r="M7" i="30"/>
  <c r="G9" i="29" s="1"/>
  <c r="L8" i="30"/>
  <c r="M8" i="30"/>
  <c r="G10" i="29" s="1"/>
  <c r="L9" i="30"/>
  <c r="M9" i="30"/>
  <c r="J4" i="30"/>
  <c r="K4" i="30"/>
  <c r="F6" i="29" s="1"/>
  <c r="J5" i="30"/>
  <c r="K5" i="30"/>
  <c r="F7" i="29" s="1"/>
  <c r="J6" i="30"/>
  <c r="K6" i="30"/>
  <c r="F8" i="29" s="1"/>
  <c r="J7" i="30"/>
  <c r="K7" i="30"/>
  <c r="F9" i="29" s="1"/>
  <c r="J8" i="30"/>
  <c r="K8" i="30"/>
  <c r="F10" i="29" s="1"/>
  <c r="J9" i="30"/>
  <c r="K9" i="30"/>
  <c r="H4" i="30"/>
  <c r="I4" i="30"/>
  <c r="E6" i="29" s="1"/>
  <c r="H5" i="30"/>
  <c r="I5" i="30"/>
  <c r="E7" i="29" s="1"/>
  <c r="H6" i="30"/>
  <c r="I6" i="30"/>
  <c r="E8" i="29" s="1"/>
  <c r="H7" i="30"/>
  <c r="I7" i="30"/>
  <c r="E9" i="29" s="1"/>
  <c r="H8" i="30"/>
  <c r="I8" i="30"/>
  <c r="E10" i="29" s="1"/>
  <c r="H9" i="30"/>
  <c r="I9" i="30"/>
  <c r="F4" i="30"/>
  <c r="G4" i="30"/>
  <c r="D6" i="29" s="1"/>
  <c r="F5" i="30"/>
  <c r="G5" i="30"/>
  <c r="D7" i="29" s="1"/>
  <c r="F6" i="30"/>
  <c r="G6" i="30"/>
  <c r="D8" i="29" s="1"/>
  <c r="F7" i="30"/>
  <c r="G7" i="30"/>
  <c r="D9" i="29" s="1"/>
  <c r="F8" i="30"/>
  <c r="G8" i="30"/>
  <c r="D10" i="29" s="1"/>
  <c r="F9" i="30"/>
  <c r="G9" i="30"/>
  <c r="D4" i="30"/>
  <c r="E4" i="30"/>
  <c r="C6" i="29" s="1"/>
  <c r="D5" i="30"/>
  <c r="E5" i="30"/>
  <c r="C7" i="29" s="1"/>
  <c r="D6" i="30"/>
  <c r="E6" i="30"/>
  <c r="C8" i="29" s="1"/>
  <c r="D7" i="30"/>
  <c r="E7" i="30"/>
  <c r="C9" i="29" s="1"/>
  <c r="D8" i="30"/>
  <c r="E8" i="30"/>
  <c r="C10" i="29" s="1"/>
  <c r="D9" i="30"/>
  <c r="E9" i="30"/>
  <c r="B4" i="30"/>
  <c r="C4" i="30"/>
  <c r="B6" i="29" s="1"/>
  <c r="B5" i="30"/>
  <c r="C5" i="30"/>
  <c r="B7" i="29" s="1"/>
  <c r="B6" i="30"/>
  <c r="C6" i="30"/>
  <c r="B8" i="29" s="1"/>
  <c r="B7" i="30"/>
  <c r="C7" i="30"/>
  <c r="B9" i="29" s="1"/>
  <c r="B8" i="30"/>
  <c r="C8" i="30"/>
  <c r="B10" i="29" s="1"/>
  <c r="B9" i="30"/>
  <c r="C9" i="30"/>
  <c r="B11" i="29" l="1"/>
  <c r="B12" i="30"/>
  <c r="D11" i="29"/>
  <c r="F12" i="30"/>
  <c r="F11" i="29"/>
  <c r="J12" i="30"/>
  <c r="C11" i="29"/>
  <c r="D12" i="30"/>
  <c r="E11" i="29"/>
  <c r="H12" i="30"/>
  <c r="G11" i="29"/>
  <c r="L12" i="30"/>
  <c r="G11" i="28"/>
  <c r="F11" i="28"/>
  <c r="E11" i="28"/>
  <c r="D11" i="28"/>
  <c r="C11" i="28"/>
  <c r="B11" i="28"/>
  <c r="A11" i="28"/>
  <c r="G10" i="28"/>
  <c r="F10" i="28"/>
  <c r="E10" i="28"/>
  <c r="D10" i="28"/>
  <c r="C10" i="28"/>
  <c r="B10" i="28"/>
  <c r="A10" i="28"/>
  <c r="G9" i="28"/>
  <c r="F9" i="28"/>
  <c r="E9" i="28"/>
  <c r="D9" i="28"/>
  <c r="C9" i="28"/>
  <c r="B9" i="28"/>
  <c r="A9" i="28"/>
  <c r="G8" i="28"/>
  <c r="F8" i="28"/>
  <c r="E8" i="28"/>
  <c r="D8" i="28"/>
  <c r="C8" i="28"/>
  <c r="B8" i="28"/>
  <c r="A8" i="28"/>
  <c r="G7" i="28"/>
  <c r="F7" i="28"/>
  <c r="E7" i="28"/>
  <c r="D7" i="28"/>
  <c r="C7" i="28"/>
  <c r="B7" i="28"/>
  <c r="A7" i="28"/>
  <c r="G6" i="28"/>
  <c r="F6" i="28"/>
  <c r="E6" i="28"/>
  <c r="D6" i="28"/>
  <c r="C6" i="28"/>
  <c r="B6" i="28"/>
  <c r="A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B6" i="26" l="1"/>
  <c r="D6" i="26"/>
  <c r="F6" i="26"/>
  <c r="B7" i="26"/>
  <c r="D7" i="26"/>
  <c r="F7" i="26"/>
  <c r="B8" i="26"/>
  <c r="D8" i="26"/>
  <c r="F8" i="26"/>
  <c r="B9" i="26"/>
  <c r="D9" i="26"/>
  <c r="F9" i="26"/>
  <c r="B10" i="26"/>
  <c r="D10" i="26"/>
  <c r="F10" i="26"/>
  <c r="C6" i="26"/>
  <c r="E6" i="26"/>
  <c r="G6" i="26"/>
  <c r="C7" i="26"/>
  <c r="E7" i="26"/>
  <c r="G7" i="26"/>
  <c r="C8" i="26"/>
  <c r="E8" i="26"/>
  <c r="G8" i="26"/>
  <c r="C9" i="26"/>
  <c r="E9" i="26"/>
  <c r="G9" i="26"/>
  <c r="C10" i="26"/>
  <c r="E10" i="26"/>
  <c r="G10" i="26"/>
</calcChain>
</file>

<file path=xl/sharedStrings.xml><?xml version="1.0" encoding="utf-8"?>
<sst xmlns="http://schemas.openxmlformats.org/spreadsheetml/2006/main" count="202" uniqueCount="69">
  <si>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</si>
  <si>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</si>
  <si>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</si>
  <si>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</si>
  <si>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</si>
  <si>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</si>
  <si>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</si>
  <si>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</si>
  <si>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</si>
  <si>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</si>
  <si>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</si>
  <si>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</si>
  <si>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</si>
  <si>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</si>
  <si>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</si>
  <si>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</si>
  <si>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</si>
  <si>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</si>
  <si>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</si>
  <si>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</si>
  <si>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</si>
  <si>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</si>
  <si>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</si>
  <si>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</si>
  <si>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</si>
  <si>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</si>
  <si>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</si>
  <si>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</si>
  <si>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</si>
  <si>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</si>
  <si>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</si>
  <si>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</si>
  <si>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</si>
  <si>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</si>
  <si>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</si>
  <si>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</si>
  <si>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</si>
  <si>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</si>
  <si>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</si>
  <si>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</si>
  <si>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</si>
  <si>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</si>
  <si>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</si>
  <si>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</si>
  <si>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</si>
  <si>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</si>
  <si>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</si>
  <si>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</si>
  <si>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</si>
  <si>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</si>
  <si>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Count</t>
  </si>
  <si>
    <t>Rate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</si>
  <si>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</si>
  <si>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2011 vs 2016</t>
  </si>
  <si>
    <t>Label</t>
  </si>
  <si>
    <t>Notatio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</si>
  <si>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2011 is statistically significantly different from the rate in 2016 (p&lt;0.05).</t>
    </r>
  </si>
  <si>
    <t>Age- and Sex-Adjusted Percents by Health Region</t>
  </si>
  <si>
    <t>Southern Health-
Santé Sud</t>
  </si>
  <si>
    <t>S:\asp\prog\natdik\Obj1_2\Obj1_2_ESAC_Tables2_All_v2.sas</t>
  </si>
  <si>
    <t>Date = 10JUL2018 Time=11:30</t>
  </si>
  <si>
    <t>Age- and sex-adjusted percent, age 15+, all prescribers</t>
  </si>
  <si>
    <t>Age- and sex-adjusted relative rate, 95% CI, age 15+, all prescribers</t>
  </si>
  <si>
    <t>Table X.X: Annual Consumption of Third- and Fourth-Generation Cephalosporins (J01DD and J01DE) as Percent of Total Antibacterials (J01) Relative to Manitoba Among Adults by Health Region</t>
  </si>
  <si>
    <t>"P:\asp\Analyses\DDD\DDD rates\Obj1_Part2_ESAC indicators\ESAC_Table2_ByRHA_withStats\J01DD_DE\ESAC_Table2_2_ByRHA_Adults_Adj_J01DD_DE_v2.html"</t>
  </si>
  <si>
    <t>Table 2.2. Adjusted Proportions(%) of group4 J01MA in MB adults 15+ by RHA</t>
  </si>
  <si>
    <t>Adjusted J01MA : Estimates of Time Trends by RHA</t>
  </si>
  <si>
    <t>Adjusted J01MA : 2016 vs 2011(ref) by RHA</t>
  </si>
  <si>
    <t>Table X.X: Annual Consumption of Fluoroquinolones (J01MA) as Percent of Total Antibacterials (J01) Among Adults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</si>
</sst>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rgb="FF00857D"/>
      </left>
      <right/>
      <top/>
      <bottom style="thin">
        <color theme="7"/>
      </bottom>
      <diagonal/>
    </border>
    <border>
      <left style="thin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8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32" fillId="33" borderId="39" xfId="59" applyFont="1" applyFill="1" applyBorder="1" applyAlignment="1">
      <alignment horizontal="left" vertical="center" indent="2"/>
    </xf>
    <xf numFmtId="0" fontId="32" fillId="37" borderId="42" xfId="59" applyFont="1" applyFill="1" applyBorder="1" applyAlignment="1">
      <alignment horizontal="left" vertical="center" indent="2"/>
    </xf>
    <xf numFmtId="1" fontId="32" fillId="33" borderId="39" xfId="59" applyNumberFormat="1" applyFont="1" applyFill="1" applyBorder="1" applyAlignment="1">
      <alignment horizontal="left" vertical="center" indent="2"/>
    </xf>
    <xf numFmtId="1" fontId="32" fillId="37" borderId="39" xfId="59" applyNumberFormat="1" applyFont="1" applyFill="1" applyBorder="1" applyAlignment="1">
      <alignment horizontal="left" vertical="center" indent="2"/>
    </xf>
    <xf numFmtId="0" fontId="8" fillId="0" borderId="0" xfId="0" applyFont="1" applyAlignment="1">
      <alignment wrapText="1"/>
    </xf>
    <xf numFmtId="1" fontId="0" fillId="0" borderId="0" xfId="0" applyNumberFormat="1"/>
    <xf numFmtId="2" fontId="0" fillId="0" borderId="0" xfId="0" applyNumberFormat="1"/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0" fontId="36" fillId="0" borderId="0" xfId="0" applyFont="1"/>
    <xf numFmtId="0" fontId="36" fillId="0" borderId="0" xfId="0" applyFont="1" applyFill="1"/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wrapText="1"/>
    </xf>
    <xf numFmtId="2" fontId="0" fillId="0" borderId="0" xfId="0" applyNumberFormat="1" applyAlignment="1">
      <alignment wrapText="1"/>
    </xf>
    <xf numFmtId="0" fontId="31" fillId="34" borderId="45" xfId="58" applyFont="1" applyBorder="1" applyAlignment="1">
      <alignment horizontal="center" vertical="center" wrapText="1"/>
    </xf>
    <xf numFmtId="0" fontId="31" fillId="34" borderId="26" xfId="58" applyFont="1" applyBorder="1" applyAlignment="1">
      <alignment horizontal="center" vertical="center" wrapText="1"/>
    </xf>
    <xf numFmtId="2" fontId="33" fillId="33" borderId="40" xfId="48" applyFont="1" applyFill="1" applyBorder="1" applyAlignment="1">
      <alignment horizontal="left" vertical="center" indent="2"/>
    </xf>
    <xf numFmtId="2" fontId="33" fillId="33" borderId="41" xfId="48" applyFont="1" applyFill="1" applyBorder="1" applyAlignment="1">
      <alignment horizontal="left" vertical="center" indent="2"/>
    </xf>
    <xf numFmtId="2" fontId="33" fillId="37" borderId="40" xfId="48" applyFont="1" applyFill="1" applyBorder="1" applyAlignment="1">
      <alignment horizontal="left" vertical="center" indent="2"/>
    </xf>
    <xf numFmtId="2" fontId="33" fillId="37" borderId="41" xfId="48" applyFont="1" applyFill="1" applyBorder="1" applyAlignment="1">
      <alignment horizontal="left" vertical="center" indent="2"/>
    </xf>
    <xf numFmtId="2" fontId="33" fillId="37" borderId="43" xfId="48" applyFont="1" applyFill="1" applyBorder="1" applyAlignment="1">
      <alignment horizontal="left" vertical="center" indent="2"/>
    </xf>
    <xf numFmtId="2" fontId="33" fillId="37" borderId="44" xfId="48" applyFont="1" applyFill="1" applyBorder="1" applyAlignment="1">
      <alignment horizontal="left" vertical="center" indent="2"/>
    </xf>
    <xf numFmtId="0" fontId="31" fillId="34" borderId="33" xfId="58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1" fillId="34" borderId="26" xfId="58" applyFont="1" applyBorder="1">
      <alignment horizontal="center" vertical="center" wrapText="1"/>
    </xf>
    <xf numFmtId="0" fontId="31" fillId="34" borderId="33" xfId="58" applyFont="1" applyBorder="1">
      <alignment horizontal="center" vertical="center" wrapText="1"/>
    </xf>
    <xf numFmtId="0" fontId="32" fillId="33" borderId="35" xfId="59" applyNumberFormat="1" applyFont="1" applyFill="1" applyBorder="1" applyAlignment="1">
      <alignment horizontal="left" vertical="center" indent="1"/>
    </xf>
    <xf numFmtId="0" fontId="33" fillId="33" borderId="38" xfId="0" applyFont="1" applyFill="1" applyBorder="1" applyAlignment="1">
      <alignment horizontal="center" vertical="center" wrapText="1"/>
    </xf>
    <xf numFmtId="0" fontId="33" fillId="33" borderId="46" xfId="0" applyFont="1" applyFill="1" applyBorder="1" applyAlignment="1">
      <alignment horizontal="center" vertical="center" wrapText="1"/>
    </xf>
    <xf numFmtId="0" fontId="32" fillId="36" borderId="36" xfId="59" applyNumberFormat="1" applyFont="1" applyFill="1" applyBorder="1" applyAlignment="1">
      <alignment horizontal="left" vertical="center" indent="1"/>
    </xf>
    <xf numFmtId="0" fontId="33" fillId="36" borderId="37" xfId="0" applyFont="1" applyFill="1" applyBorder="1" applyAlignment="1">
      <alignment horizontal="center" vertical="center" wrapText="1"/>
    </xf>
    <xf numFmtId="0" fontId="33" fillId="36" borderId="47" xfId="0" applyFont="1" applyFill="1" applyBorder="1" applyAlignment="1">
      <alignment horizontal="center" vertical="center" wrapText="1"/>
    </xf>
    <xf numFmtId="0" fontId="32" fillId="33" borderId="36" xfId="59" applyNumberFormat="1" applyFont="1" applyFill="1" applyBorder="1" applyAlignment="1">
      <alignment horizontal="left" vertical="center" indent="1"/>
    </xf>
    <xf numFmtId="0" fontId="33" fillId="33" borderId="37" xfId="0" applyFont="1" applyFill="1" applyBorder="1" applyAlignment="1">
      <alignment horizontal="center" vertical="center" wrapText="1"/>
    </xf>
    <xf numFmtId="0" fontId="33" fillId="33" borderId="47" xfId="0" applyFont="1" applyFill="1" applyBorder="1" applyAlignment="1">
      <alignment horizontal="center" vertical="center" wrapText="1"/>
    </xf>
    <xf numFmtId="0" fontId="32" fillId="33" borderId="48" xfId="59" applyNumberFormat="1" applyFont="1" applyFill="1" applyBorder="1" applyAlignment="1">
      <alignment horizontal="left" vertical="center" indent="1"/>
    </xf>
    <xf numFmtId="0" fontId="33" fillId="33" borderId="49" xfId="0" applyFont="1" applyFill="1" applyBorder="1" applyAlignment="1">
      <alignment horizontal="center" vertical="center" wrapText="1"/>
    </xf>
    <xf numFmtId="0" fontId="33" fillId="33" borderId="50" xfId="0" applyFont="1" applyFill="1" applyBorder="1" applyAlignment="1">
      <alignment horizontal="center" vertical="center" wrapText="1"/>
    </xf>
    <xf numFmtId="0" fontId="33" fillId="0" borderId="0" xfId="0" applyFont="1"/>
    <xf numFmtId="0" fontId="34" fillId="33" borderId="0" xfId="55" applyFont="1" applyFill="1" applyAlignment="1">
      <alignment horizontal="left" vertical="top" indent="1"/>
    </xf>
    <xf numFmtId="0" fontId="34" fillId="33" borderId="0" xfId="55" applyFont="1" applyFill="1" applyBorder="1" applyAlignment="1">
      <alignment horizontal="left" vertical="top" inden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top"/>
    </xf>
    <xf numFmtId="0" fontId="30" fillId="33" borderId="0" xfId="0" applyFont="1" applyFill="1" applyAlignment="1">
      <alignment horizontal="center" vertical="top" wrapText="1"/>
    </xf>
    <xf numFmtId="0" fontId="31" fillId="34" borderId="29" xfId="58" applyFont="1" applyBorder="1" applyAlignment="1">
      <alignment horizontal="center" vertical="center" wrapText="1"/>
    </xf>
    <xf numFmtId="0" fontId="31" fillId="34" borderId="34" xfId="58" applyFont="1" applyBorder="1" applyAlignment="1">
      <alignment horizontal="center" vertical="center" wrapText="1"/>
    </xf>
    <xf numFmtId="0" fontId="31" fillId="34" borderId="30" xfId="58" applyFont="1" applyBorder="1">
      <alignment horizontal="center" vertical="center" wrapText="1"/>
    </xf>
    <xf numFmtId="0" fontId="31" fillId="34" borderId="31" xfId="58" applyFont="1" applyBorder="1">
      <alignment horizontal="center" vertical="center" wrapText="1"/>
    </xf>
    <xf numFmtId="0" fontId="31" fillId="34" borderId="28" xfId="58" applyFont="1" applyBorder="1" applyAlignment="1">
      <alignment horizontal="center" vertical="center" wrapText="1"/>
    </xf>
    <xf numFmtId="0" fontId="31" fillId="34" borderId="32" xfId="58" applyFont="1" applyBorder="1" applyAlignment="1">
      <alignment horizontal="center" vertical="center" wrapText="1"/>
    </xf>
    <xf numFmtId="0" fontId="34" fillId="33" borderId="0" xfId="55" applyFont="1" applyFill="1" applyAlignment="1">
      <alignment horizontal="left" vertical="center" indent="1"/>
    </xf>
    <xf numFmtId="49" fontId="32" fillId="33" borderId="0" xfId="62" applyFont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624124906001517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11.7271</c:v>
                </c:pt>
                <c:pt idx="1">
                  <c:v>11.1547</c:v>
                </c:pt>
                <c:pt idx="2">
                  <c:v>10.7897</c:v>
                </c:pt>
                <c:pt idx="3">
                  <c:v>10.3322</c:v>
                </c:pt>
                <c:pt idx="4">
                  <c:v>10.8089</c:v>
                </c:pt>
                <c:pt idx="5">
                  <c:v>10.183999999999999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11.951700000000001</c:v>
                </c:pt>
                <c:pt idx="1">
                  <c:v>11.5344</c:v>
                </c:pt>
                <c:pt idx="2">
                  <c:v>11.1494</c:v>
                </c:pt>
                <c:pt idx="3">
                  <c:v>12.0708</c:v>
                </c:pt>
                <c:pt idx="4">
                  <c:v>11.060600000000001</c:v>
                </c:pt>
                <c:pt idx="5">
                  <c:v>10.542999999999999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12.608599999999999</c:v>
                </c:pt>
                <c:pt idx="1">
                  <c:v>11.288500000000001</c:v>
                </c:pt>
                <c:pt idx="2">
                  <c:v>11.8675</c:v>
                </c:pt>
                <c:pt idx="3">
                  <c:v>11.1233</c:v>
                </c:pt>
                <c:pt idx="4">
                  <c:v>11.420400000000001</c:v>
                </c:pt>
                <c:pt idx="5">
                  <c:v>10.1892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12.8949</c:v>
                </c:pt>
                <c:pt idx="1">
                  <c:v>11.595700000000001</c:v>
                </c:pt>
                <c:pt idx="2">
                  <c:v>11.7608</c:v>
                </c:pt>
                <c:pt idx="3">
                  <c:v>11.4754</c:v>
                </c:pt>
                <c:pt idx="4">
                  <c:v>10.3378</c:v>
                </c:pt>
                <c:pt idx="5">
                  <c:v>10.450900000000001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9.1880000000000006</c:v>
                </c:pt>
                <c:pt idx="1">
                  <c:v>8.4387000000000008</c:v>
                </c:pt>
                <c:pt idx="2">
                  <c:v>9.0357000000000003</c:v>
                </c:pt>
                <c:pt idx="3">
                  <c:v>9.0197000000000003</c:v>
                </c:pt>
                <c:pt idx="4">
                  <c:v>8.9812999999999992</c:v>
                </c:pt>
                <c:pt idx="5">
                  <c:v>8.0045000000000002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12.0791</c:v>
                </c:pt>
                <c:pt idx="1">
                  <c:v>11.3308</c:v>
                </c:pt>
                <c:pt idx="2">
                  <c:v>11.208</c:v>
                </c:pt>
                <c:pt idx="3">
                  <c:v>11.563599999999999</c:v>
                </c:pt>
                <c:pt idx="4">
                  <c:v>10.968</c:v>
                </c:pt>
                <c:pt idx="5">
                  <c:v>10.3964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9517060367454054E-2"/>
          <c:y val="0.14396020959436437"/>
          <c:w val="0.2872923571120774"/>
          <c:h val="0.219055074089808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447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Consumption of </a:t>
          </a:r>
          <a:r>
            <a:rPr lang="el-GR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Lactamase-Sensitive Penicillins (J01CE)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as Percent of Total Antimicrobials (J01)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nalyses/DDD/DDD%20rates/Obj1_Part2_ESAC%20indicators/ESAC_Table2_ByRHA_withStats/J01DD_DE/ESAC_Table2_2_ByRHA_Adults_Adj_J01DD_DE_v2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G13"/>
  <sheetViews>
    <sheetView showGridLines="0" tabSelected="1" workbookViewId="0">
      <selection activeCell="D26" sqref="D26"/>
    </sheetView>
  </sheetViews>
  <sheetFormatPr defaultColWidth="9.140625" defaultRowHeight="14.25" x14ac:dyDescent="0.2"/>
  <cols>
    <col min="1" max="1" width="8.140625" style="37" customWidth="1"/>
    <col min="2" max="7" width="11.28515625" style="38" customWidth="1"/>
    <col min="8" max="16384" width="9.140625" style="35"/>
  </cols>
  <sheetData>
    <row r="1" spans="1:7" ht="27" customHeight="1" x14ac:dyDescent="0.2">
      <c r="A1" s="67" t="s">
        <v>68</v>
      </c>
      <c r="B1" s="67"/>
      <c r="C1" s="67"/>
      <c r="D1" s="67"/>
      <c r="E1" s="67"/>
      <c r="F1" s="67"/>
      <c r="G1" s="67"/>
    </row>
    <row r="2" spans="1:7" ht="12" customHeight="1" x14ac:dyDescent="0.2">
      <c r="A2" s="68" t="s">
        <v>61</v>
      </c>
      <c r="B2" s="68"/>
      <c r="C2" s="68"/>
      <c r="D2" s="68"/>
      <c r="E2" s="68"/>
      <c r="F2" s="68"/>
      <c r="G2" s="68"/>
    </row>
    <row r="3" spans="1:7" ht="7.5" customHeight="1" x14ac:dyDescent="0.2">
      <c r="A3" s="69"/>
      <c r="B3" s="69"/>
      <c r="C3" s="69"/>
      <c r="D3" s="69"/>
      <c r="E3" s="69"/>
      <c r="F3" s="69"/>
      <c r="G3" s="69"/>
    </row>
    <row r="4" spans="1:7" s="36" customFormat="1" ht="12.75" customHeight="1" x14ac:dyDescent="0.2">
      <c r="A4" s="70" t="s">
        <v>14</v>
      </c>
      <c r="B4" s="72" t="s">
        <v>57</v>
      </c>
      <c r="C4" s="72"/>
      <c r="D4" s="72"/>
      <c r="E4" s="72"/>
      <c r="F4" s="72"/>
      <c r="G4" s="73"/>
    </row>
    <row r="5" spans="1:7" s="36" customFormat="1" ht="40.9" customHeight="1" x14ac:dyDescent="0.2">
      <c r="A5" s="71"/>
      <c r="B5" s="40" t="s">
        <v>58</v>
      </c>
      <c r="C5" s="41" t="s">
        <v>21</v>
      </c>
      <c r="D5" s="41" t="s">
        <v>2</v>
      </c>
      <c r="E5" s="41" t="s">
        <v>16</v>
      </c>
      <c r="F5" s="41" t="s">
        <v>15</v>
      </c>
      <c r="G5" s="48" t="s">
        <v>1</v>
      </c>
    </row>
    <row r="6" spans="1:7" s="36" customFormat="1" ht="12.75" customHeight="1" x14ac:dyDescent="0.2">
      <c r="A6" s="28">
        <v>2011</v>
      </c>
      <c r="B6" s="42">
        <f>fig_tbldata!C4</f>
        <v>11.7271</v>
      </c>
      <c r="C6" s="43">
        <f>fig_tbldata!E4</f>
        <v>11.951700000000001</v>
      </c>
      <c r="D6" s="43">
        <f>fig_tbldata!G4</f>
        <v>12.608599999999999</v>
      </c>
      <c r="E6" s="43">
        <f>fig_tbldata!I4</f>
        <v>12.8949</v>
      </c>
      <c r="F6" s="43">
        <f>fig_tbldata!K4</f>
        <v>9.1880000000000006</v>
      </c>
      <c r="G6" s="43">
        <f>fig_tbldata!M4</f>
        <v>12.0791</v>
      </c>
    </row>
    <row r="7" spans="1:7" s="36" customFormat="1" ht="12.75" customHeight="1" x14ac:dyDescent="0.2">
      <c r="A7" s="29">
        <v>2012</v>
      </c>
      <c r="B7" s="44">
        <f>fig_tbldata!C5</f>
        <v>11.1547</v>
      </c>
      <c r="C7" s="45">
        <f>fig_tbldata!E5</f>
        <v>11.5344</v>
      </c>
      <c r="D7" s="45">
        <f>fig_tbldata!G5</f>
        <v>11.288500000000001</v>
      </c>
      <c r="E7" s="45">
        <f>fig_tbldata!I5</f>
        <v>11.595700000000001</v>
      </c>
      <c r="F7" s="45">
        <f>fig_tbldata!K5</f>
        <v>8.4387000000000008</v>
      </c>
      <c r="G7" s="45">
        <f>fig_tbldata!M5</f>
        <v>11.3308</v>
      </c>
    </row>
    <row r="8" spans="1:7" s="36" customFormat="1" ht="12.75" customHeight="1" x14ac:dyDescent="0.2">
      <c r="A8" s="28">
        <v>2013</v>
      </c>
      <c r="B8" s="42">
        <f>fig_tbldata!C6</f>
        <v>10.7897</v>
      </c>
      <c r="C8" s="43">
        <f>fig_tbldata!E6</f>
        <v>11.1494</v>
      </c>
      <c r="D8" s="43">
        <f>fig_tbldata!G6</f>
        <v>11.8675</v>
      </c>
      <c r="E8" s="43">
        <f>fig_tbldata!I6</f>
        <v>11.7608</v>
      </c>
      <c r="F8" s="43">
        <f>fig_tbldata!K6</f>
        <v>9.0357000000000003</v>
      </c>
      <c r="G8" s="43">
        <f>fig_tbldata!M6</f>
        <v>11.208</v>
      </c>
    </row>
    <row r="9" spans="1:7" s="36" customFormat="1" ht="12.75" customHeight="1" x14ac:dyDescent="0.2">
      <c r="A9" s="29">
        <v>2014</v>
      </c>
      <c r="B9" s="44">
        <f>fig_tbldata!C7</f>
        <v>10.3322</v>
      </c>
      <c r="C9" s="45">
        <f>fig_tbldata!E7</f>
        <v>12.0708</v>
      </c>
      <c r="D9" s="45">
        <f>fig_tbldata!G7</f>
        <v>11.1233</v>
      </c>
      <c r="E9" s="45">
        <f>fig_tbldata!I7</f>
        <v>11.4754</v>
      </c>
      <c r="F9" s="45">
        <f>fig_tbldata!K7</f>
        <v>9.0197000000000003</v>
      </c>
      <c r="G9" s="45">
        <f>fig_tbldata!M7</f>
        <v>11.563599999999999</v>
      </c>
    </row>
    <row r="10" spans="1:7" s="36" customFormat="1" ht="12.75" customHeight="1" x14ac:dyDescent="0.2">
      <c r="A10" s="26">
        <v>2015</v>
      </c>
      <c r="B10" s="42">
        <f>fig_tbldata!C8</f>
        <v>10.8089</v>
      </c>
      <c r="C10" s="43">
        <f>fig_tbldata!E8</f>
        <v>11.060600000000001</v>
      </c>
      <c r="D10" s="43">
        <f>fig_tbldata!G8</f>
        <v>11.420400000000001</v>
      </c>
      <c r="E10" s="43">
        <f>fig_tbldata!I8</f>
        <v>10.3378</v>
      </c>
      <c r="F10" s="43">
        <f>fig_tbldata!K8</f>
        <v>8.9812999999999992</v>
      </c>
      <c r="G10" s="43">
        <f>fig_tbldata!M8</f>
        <v>10.968</v>
      </c>
    </row>
    <row r="11" spans="1:7" s="36" customFormat="1" ht="12.75" customHeight="1" x14ac:dyDescent="0.2">
      <c r="A11" s="27">
        <v>2016</v>
      </c>
      <c r="B11" s="46" t="str">
        <f>IF(fig_tbldata!B11="*",CONCATENATE(FIXED(fig_tbldata!C9,2),"*"),fig_tbldata!C9)</f>
        <v>10.18*</v>
      </c>
      <c r="C11" s="47" t="str">
        <f>IF(fig_tbldata!D11="*",CONCATENATE(FIXED(fig_tbldata!E9,2),"*"),fig_tbldata!E9)</f>
        <v>10.54*</v>
      </c>
      <c r="D11" s="47" t="str">
        <f>IF(fig_tbldata!F11="*",CONCATENATE(FIXED(fig_tbldata!G9,2),"*"),fig_tbldata!G9)</f>
        <v>10.19*</v>
      </c>
      <c r="E11" s="47" t="str">
        <f>IF(fig_tbldata!H11="*",CONCATENATE(FIXED(fig_tbldata!I9,2),"*"),fig_tbldata!I9)</f>
        <v>10.45*</v>
      </c>
      <c r="F11" s="47" t="str">
        <f>IF(fig_tbldata!J11="*",CONCATENATE(FIXED(fig_tbldata!K9,2),"*"),fig_tbldata!K9)</f>
        <v>8.00*</v>
      </c>
      <c r="G11" s="47" t="str">
        <f>IF(fig_tbldata!L11="*",CONCATENATE(FIXED(fig_tbldata!M9,2),"*"),fig_tbldata!M9)</f>
        <v>10.40*</v>
      </c>
    </row>
    <row r="12" spans="1:7" s="36" customFormat="1" ht="10.5" customHeight="1" x14ac:dyDescent="0.2">
      <c r="A12" s="65" t="s">
        <v>52</v>
      </c>
      <c r="B12" s="65"/>
      <c r="C12" s="65"/>
      <c r="D12" s="65"/>
      <c r="E12" s="65"/>
      <c r="F12" s="65"/>
      <c r="G12" s="65"/>
    </row>
    <row r="13" spans="1:7" s="36" customFormat="1" ht="10.5" customHeight="1" x14ac:dyDescent="0.2">
      <c r="A13" s="66" t="s">
        <v>56</v>
      </c>
      <c r="B13" s="66"/>
      <c r="C13" s="66"/>
      <c r="D13" s="66"/>
      <c r="E13" s="66"/>
      <c r="F13" s="66"/>
      <c r="G13" s="66"/>
    </row>
  </sheetData>
  <mergeCells count="7">
    <mergeCell ref="A12:G12"/>
    <mergeCell ref="A13:G13"/>
    <mergeCell ref="A1:G1"/>
    <mergeCell ref="A2:G2"/>
    <mergeCell ref="A3:G3"/>
    <mergeCell ref="A4:A5"/>
    <mergeCell ref="B4:G4"/>
  </mergeCells>
  <pageMargins left="0.70866141732283472" right="0.70866141732283472" top="0.74803149606299213" bottom="0.74803149606299213" header="0.31496062992125984" footer="0.31496062992125984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628C8FD-E729-45F5-BC24-0D2C83CD328B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B0E93F84-FFDA-4393-87C7-A083E1B7EE66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7D534398-FD36-4CD3-A310-F936C2CE35B8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616830CD-3178-4DBA-958A-D5596DCC734D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AAF82167-D247-456C-A7E2-3A527E54DB85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13" id="{A8F2BB0C-83C5-47D1-BBBE-CA858FF6E862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"/>
  <sheetViews>
    <sheetView workbookViewId="0">
      <selection activeCell="B10" sqref="B10"/>
    </sheetView>
  </sheetViews>
  <sheetFormatPr defaultRowHeight="15" x14ac:dyDescent="0.25"/>
  <cols>
    <col min="1" max="1" width="11.7109375" bestFit="1" customWidth="1"/>
    <col min="3" max="3" width="9.140625" style="32"/>
    <col min="5" max="5" width="9.140625" style="32"/>
    <col min="7" max="7" width="9.140625" style="32"/>
    <col min="9" max="9" width="9.140625" style="32"/>
    <col min="11" max="11" width="9.140625" style="32"/>
    <col min="13" max="13" width="9.140625" style="32"/>
  </cols>
  <sheetData>
    <row r="1" spans="1:13" s="3" customFormat="1" x14ac:dyDescent="0.25">
      <c r="C1" s="32"/>
      <c r="E1" s="32"/>
      <c r="G1" s="32"/>
      <c r="I1" s="32"/>
      <c r="K1" s="32"/>
      <c r="M1" s="32"/>
    </row>
    <row r="2" spans="1:13" s="30" customFormat="1" ht="60" x14ac:dyDescent="0.25">
      <c r="B2" s="30" t="s">
        <v>3</v>
      </c>
      <c r="C2" s="33"/>
      <c r="D2" s="30" t="s">
        <v>21</v>
      </c>
      <c r="E2" s="33"/>
      <c r="F2" s="30" t="s">
        <v>2</v>
      </c>
      <c r="G2" s="33"/>
      <c r="H2" s="30" t="s">
        <v>16</v>
      </c>
      <c r="I2" s="33"/>
      <c r="J2" s="30" t="s">
        <v>15</v>
      </c>
      <c r="K2" s="33"/>
      <c r="L2" s="30" t="s">
        <v>1</v>
      </c>
      <c r="M2" s="33"/>
    </row>
    <row r="3" spans="1:13" s="11" customFormat="1" x14ac:dyDescent="0.25">
      <c r="B3" s="11" t="s">
        <v>50</v>
      </c>
      <c r="C3" s="34" t="s">
        <v>51</v>
      </c>
      <c r="D3" s="11" t="s">
        <v>50</v>
      </c>
      <c r="E3" s="34" t="s">
        <v>51</v>
      </c>
      <c r="F3" s="11" t="s">
        <v>50</v>
      </c>
      <c r="G3" s="34" t="s">
        <v>51</v>
      </c>
      <c r="H3" s="11" t="s">
        <v>50</v>
      </c>
      <c r="I3" s="34" t="s">
        <v>51</v>
      </c>
      <c r="J3" s="11" t="s">
        <v>50</v>
      </c>
      <c r="K3" s="34" t="s">
        <v>51</v>
      </c>
      <c r="L3" s="11" t="s">
        <v>50</v>
      </c>
      <c r="M3" s="34" t="s">
        <v>51</v>
      </c>
    </row>
    <row r="4" spans="1:13" x14ac:dyDescent="0.25">
      <c r="A4" s="11">
        <v>2011</v>
      </c>
      <c r="B4" s="31">
        <f>orig_data!C7</f>
        <v>95764.5</v>
      </c>
      <c r="C4" s="32">
        <f>orig_data!E7</f>
        <v>11.7271</v>
      </c>
      <c r="D4" s="31">
        <f>orig_data!C13</f>
        <v>476758</v>
      </c>
      <c r="E4" s="32">
        <f>orig_data!E13</f>
        <v>11.951700000000001</v>
      </c>
      <c r="F4" s="31">
        <f>orig_data!C19</f>
        <v>161019.25</v>
      </c>
      <c r="G4" s="32">
        <f>orig_data!E19</f>
        <v>12.608599999999999</v>
      </c>
      <c r="H4" s="31">
        <f>orig_data!C25</f>
        <v>96770.5</v>
      </c>
      <c r="I4" s="32">
        <f>orig_data!E25</f>
        <v>12.8949</v>
      </c>
      <c r="J4" s="31">
        <f>orig_data!C31</f>
        <v>31481.25</v>
      </c>
      <c r="K4" s="32">
        <f>orig_data!E31</f>
        <v>9.1880000000000006</v>
      </c>
      <c r="L4" s="31">
        <f>orig_data!C37</f>
        <v>861793.5</v>
      </c>
      <c r="M4" s="32">
        <f>orig_data!E37</f>
        <v>12.0791</v>
      </c>
    </row>
    <row r="5" spans="1:13" x14ac:dyDescent="0.25">
      <c r="A5" s="11">
        <v>2012</v>
      </c>
      <c r="B5" s="31">
        <f>orig_data!C8</f>
        <v>99320.25</v>
      </c>
      <c r="C5" s="32">
        <f>orig_data!E8</f>
        <v>11.1547</v>
      </c>
      <c r="D5" s="31">
        <f>orig_data!C14</f>
        <v>477740</v>
      </c>
      <c r="E5" s="32">
        <f>orig_data!E14</f>
        <v>11.5344</v>
      </c>
      <c r="F5" s="31">
        <f>orig_data!C20</f>
        <v>147640.25</v>
      </c>
      <c r="G5" s="32">
        <f>orig_data!E20</f>
        <v>11.288500000000001</v>
      </c>
      <c r="H5" s="31">
        <f>orig_data!C26</f>
        <v>91656.5</v>
      </c>
      <c r="I5" s="32">
        <f>orig_data!E26</f>
        <v>11.595700000000001</v>
      </c>
      <c r="J5" s="31">
        <f>orig_data!C32</f>
        <v>29372.75</v>
      </c>
      <c r="K5" s="32">
        <f>orig_data!E32</f>
        <v>8.4387000000000008</v>
      </c>
      <c r="L5" s="31">
        <f>orig_data!C38</f>
        <v>845729.75</v>
      </c>
      <c r="M5" s="32">
        <f>orig_data!E38</f>
        <v>11.3308</v>
      </c>
    </row>
    <row r="6" spans="1:13" x14ac:dyDescent="0.25">
      <c r="A6" s="11">
        <v>2013</v>
      </c>
      <c r="B6" s="31">
        <f>orig_data!C9</f>
        <v>95581.75</v>
      </c>
      <c r="C6" s="32">
        <f>orig_data!E9</f>
        <v>10.7897</v>
      </c>
      <c r="D6" s="31">
        <f>orig_data!C15</f>
        <v>470561.5</v>
      </c>
      <c r="E6" s="32">
        <f>orig_data!E15</f>
        <v>11.1494</v>
      </c>
      <c r="F6" s="31">
        <f>orig_data!C21</f>
        <v>148247.75</v>
      </c>
      <c r="G6" s="32">
        <f>orig_data!E21</f>
        <v>11.8675</v>
      </c>
      <c r="H6" s="31">
        <f>orig_data!C27</f>
        <v>93671.5</v>
      </c>
      <c r="I6" s="32">
        <f>orig_data!E27</f>
        <v>11.7608</v>
      </c>
      <c r="J6" s="31">
        <f>orig_data!C33</f>
        <v>30556.75</v>
      </c>
      <c r="K6" s="32">
        <f>orig_data!E33</f>
        <v>9.0357000000000003</v>
      </c>
      <c r="L6" s="31">
        <f>orig_data!C39</f>
        <v>838619.25</v>
      </c>
      <c r="M6" s="32">
        <f>orig_data!E39</f>
        <v>11.208</v>
      </c>
    </row>
    <row r="7" spans="1:13" x14ac:dyDescent="0.25">
      <c r="A7" s="11">
        <v>2014</v>
      </c>
      <c r="B7" s="31">
        <f>orig_data!C10</f>
        <v>92102.75</v>
      </c>
      <c r="C7" s="32">
        <f>orig_data!E10</f>
        <v>10.3322</v>
      </c>
      <c r="D7" s="31">
        <f>orig_data!C16</f>
        <v>506203.88</v>
      </c>
      <c r="E7" s="32">
        <f>orig_data!E16</f>
        <v>12.0708</v>
      </c>
      <c r="F7" s="31">
        <f>orig_data!C22</f>
        <v>140381</v>
      </c>
      <c r="G7" s="32">
        <f>orig_data!E22</f>
        <v>11.1233</v>
      </c>
      <c r="H7" s="31">
        <f>orig_data!C28</f>
        <v>92254.5</v>
      </c>
      <c r="I7" s="32">
        <f>orig_data!E28</f>
        <v>11.4754</v>
      </c>
      <c r="J7" s="31">
        <f>orig_data!C34</f>
        <v>28576.75</v>
      </c>
      <c r="K7" s="32">
        <f>orig_data!E34</f>
        <v>9.0197000000000003</v>
      </c>
      <c r="L7" s="31">
        <f>orig_data!C40</f>
        <v>859518.88</v>
      </c>
      <c r="M7" s="32">
        <f>orig_data!E40</f>
        <v>11.563599999999999</v>
      </c>
    </row>
    <row r="8" spans="1:13" x14ac:dyDescent="0.25">
      <c r="A8" s="11">
        <v>2015</v>
      </c>
      <c r="B8" s="31">
        <f>orig_data!C11</f>
        <v>98615.5</v>
      </c>
      <c r="C8" s="32">
        <f>orig_data!E11</f>
        <v>10.8089</v>
      </c>
      <c r="D8" s="31">
        <f>orig_data!C17</f>
        <v>487311.98</v>
      </c>
      <c r="E8" s="32">
        <f>orig_data!E17</f>
        <v>11.060600000000001</v>
      </c>
      <c r="F8" s="31">
        <f>orig_data!C23</f>
        <v>148371.25</v>
      </c>
      <c r="G8" s="32">
        <f>orig_data!E23</f>
        <v>11.420400000000001</v>
      </c>
      <c r="H8" s="31">
        <f>orig_data!C29</f>
        <v>89255.5</v>
      </c>
      <c r="I8" s="32">
        <f>orig_data!E29</f>
        <v>10.3378</v>
      </c>
      <c r="J8" s="31">
        <f>orig_data!C35</f>
        <v>31049.25</v>
      </c>
      <c r="K8" s="32">
        <f>orig_data!E35</f>
        <v>8.9812999999999992</v>
      </c>
      <c r="L8" s="31">
        <f>orig_data!C41</f>
        <v>854603.48</v>
      </c>
      <c r="M8" s="32">
        <f>orig_data!E41</f>
        <v>10.968</v>
      </c>
    </row>
    <row r="9" spans="1:13" x14ac:dyDescent="0.25">
      <c r="A9" s="11">
        <v>2016</v>
      </c>
      <c r="B9" s="31">
        <f>orig_data!C12</f>
        <v>92601</v>
      </c>
      <c r="C9" s="32">
        <f>orig_data!E12</f>
        <v>10.183999999999999</v>
      </c>
      <c r="D9" s="31">
        <f>orig_data!C18</f>
        <v>470979.63</v>
      </c>
      <c r="E9" s="32">
        <f>orig_data!E18</f>
        <v>10.542999999999999</v>
      </c>
      <c r="F9" s="31">
        <f>orig_data!C24</f>
        <v>133493.5</v>
      </c>
      <c r="G9" s="32">
        <f>orig_data!E24</f>
        <v>10.1892</v>
      </c>
      <c r="H9" s="31">
        <f>orig_data!C30</f>
        <v>86681.25</v>
      </c>
      <c r="I9" s="32">
        <f>orig_data!E30</f>
        <v>10.450900000000001</v>
      </c>
      <c r="J9" s="31">
        <f>orig_data!C36</f>
        <v>30300.75</v>
      </c>
      <c r="K9" s="32">
        <f>orig_data!E36</f>
        <v>8.0045000000000002</v>
      </c>
      <c r="L9" s="31">
        <f>orig_data!C42</f>
        <v>814056.13</v>
      </c>
      <c r="M9" s="32">
        <f>orig_data!E42</f>
        <v>10.3964</v>
      </c>
    </row>
    <row r="10" spans="1:13" x14ac:dyDescent="0.25">
      <c r="A10" s="11" t="s">
        <v>53</v>
      </c>
      <c r="B10">
        <f>orig_data!$H$70</f>
        <v>1.1999999999999999E-3</v>
      </c>
      <c r="D10">
        <f>orig_data!$H$71</f>
        <v>3.8E-3</v>
      </c>
      <c r="F10" t="str">
        <f>orig_data!$H$72</f>
        <v>&lt;.0001</v>
      </c>
      <c r="H10" t="str">
        <f>orig_data!$H$73</f>
        <v>&lt;.0001</v>
      </c>
      <c r="J10">
        <f>orig_data!$H$74</f>
        <v>1.8E-3</v>
      </c>
      <c r="L10">
        <f>orig_data!$H$75</f>
        <v>5.0000000000000001E-4</v>
      </c>
    </row>
    <row r="11" spans="1:13" s="3" customFormat="1" x14ac:dyDescent="0.25">
      <c r="A11" s="11" t="s">
        <v>55</v>
      </c>
      <c r="B11" s="3" t="str">
        <f>IF(OR(B10="&lt;.0001",B10&lt;0.05),"*","")</f>
        <v>*</v>
      </c>
      <c r="C11" s="32"/>
      <c r="D11" s="3" t="str">
        <f>IF(OR(D10="&lt;.0001",D10&lt;0.05),"*","")</f>
        <v>*</v>
      </c>
      <c r="E11" s="32"/>
      <c r="F11" s="3" t="str">
        <f>IF(OR(F10="&lt;.0001",F10&lt;0.05),"*","")</f>
        <v>*</v>
      </c>
      <c r="G11" s="32"/>
      <c r="H11" s="3" t="str">
        <f>IF(OR(H10="&lt;.0001",H10&lt;0.05),"*","")</f>
        <v>*</v>
      </c>
      <c r="I11" s="32"/>
      <c r="J11" s="3" t="str">
        <f>IF(OR(J10="&lt;.0001",J10&lt;0.05),"*","")</f>
        <v>*</v>
      </c>
      <c r="K11" s="32"/>
      <c r="L11" s="3" t="str">
        <f>IF(OR(L10="&lt;.0001",L10&lt;0.05),"*","")</f>
        <v>*</v>
      </c>
      <c r="M11" s="32"/>
    </row>
    <row r="12" spans="1:13" s="20" customFormat="1" ht="60" x14ac:dyDescent="0.25">
      <c r="A12" s="30" t="s">
        <v>54</v>
      </c>
      <c r="B12" s="20" t="str">
        <f>IF(B11="*",CONCATENATE(B2,B11),B2)</f>
        <v>Southern Health-Santé Sud*</v>
      </c>
      <c r="C12" s="39"/>
      <c r="D12" s="20" t="str">
        <f>IF(D11="*",CONCATENATE(D2,D11),D2)</f>
        <v>Winnipeg RHA*</v>
      </c>
      <c r="E12" s="39"/>
      <c r="F12" s="20" t="str">
        <f>IF(F11="*",CONCATENATE(F2,F11),F2)</f>
        <v>Prairie Mountain Health*</v>
      </c>
      <c r="G12" s="39"/>
      <c r="H12" s="20" t="str">
        <f>IF(H11="*",CONCATENATE(H2,H11),H2)</f>
        <v>Interlake-Eastern RHA*</v>
      </c>
      <c r="I12" s="39"/>
      <c r="J12" s="20" t="str">
        <f>IF(J11="*",CONCATENATE(J2,J11),J2)</f>
        <v>Northern Health Region*</v>
      </c>
      <c r="K12" s="39"/>
      <c r="L12" s="20" t="str">
        <f>IF(L11="*",CONCATENATE(L2,L11),L2)</f>
        <v>Manitoba*</v>
      </c>
      <c r="M12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"/>
  <sheetViews>
    <sheetView workbookViewId="0">
      <selection activeCell="D4" sqref="D4"/>
    </sheetView>
  </sheetViews>
  <sheetFormatPr defaultRowHeight="15" x14ac:dyDescent="0.25"/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>
        <v>2011</v>
      </c>
      <c r="B3" s="11">
        <f>orig_data!L7</f>
        <v>0</v>
      </c>
      <c r="C3">
        <f>orig_data!L13</f>
        <v>0</v>
      </c>
      <c r="D3" s="11">
        <f>orig_data!L19</f>
        <v>0</v>
      </c>
      <c r="E3">
        <f>orig_data!L25</f>
        <v>0</v>
      </c>
      <c r="F3">
        <f>orig_data!L31</f>
        <v>1</v>
      </c>
      <c r="G3">
        <f>orig_data!L37</f>
        <v>0</v>
      </c>
    </row>
    <row r="4" spans="1:7" x14ac:dyDescent="0.25">
      <c r="A4">
        <v>2012</v>
      </c>
      <c r="B4" s="11">
        <f>orig_data!L8</f>
        <v>0</v>
      </c>
      <c r="C4">
        <f>orig_data!L14</f>
        <v>0</v>
      </c>
      <c r="D4" s="11">
        <f>orig_data!L20</f>
        <v>0</v>
      </c>
      <c r="E4">
        <f>orig_data!L26</f>
        <v>0</v>
      </c>
      <c r="F4">
        <f>orig_data!L32</f>
        <v>1</v>
      </c>
      <c r="G4">
        <f>orig_data!L38</f>
        <v>0</v>
      </c>
    </row>
    <row r="5" spans="1:7" x14ac:dyDescent="0.25">
      <c r="A5">
        <v>2013</v>
      </c>
      <c r="B5">
        <f>orig_data!L9</f>
        <v>0</v>
      </c>
      <c r="C5">
        <f>orig_data!L15</f>
        <v>0</v>
      </c>
      <c r="D5" s="11">
        <f>orig_data!L21</f>
        <v>0</v>
      </c>
      <c r="E5">
        <f>orig_data!L27</f>
        <v>0</v>
      </c>
      <c r="F5">
        <f>orig_data!L33</f>
        <v>1</v>
      </c>
      <c r="G5">
        <f>orig_data!L39</f>
        <v>0</v>
      </c>
    </row>
    <row r="6" spans="1:7" x14ac:dyDescent="0.25">
      <c r="A6">
        <v>2014</v>
      </c>
      <c r="B6">
        <f>orig_data!L10</f>
        <v>1</v>
      </c>
      <c r="C6">
        <f>orig_data!L16</f>
        <v>0</v>
      </c>
      <c r="D6" s="11">
        <f>orig_data!L22</f>
        <v>0</v>
      </c>
      <c r="E6">
        <f>orig_data!L28</f>
        <v>0</v>
      </c>
      <c r="F6">
        <f>orig_data!L34</f>
        <v>1</v>
      </c>
      <c r="G6">
        <f>orig_data!L40</f>
        <v>0</v>
      </c>
    </row>
    <row r="7" spans="1:7" x14ac:dyDescent="0.25">
      <c r="A7">
        <v>2015</v>
      </c>
      <c r="B7">
        <f>orig_data!L11</f>
        <v>0</v>
      </c>
      <c r="C7">
        <f>orig_data!L17</f>
        <v>0</v>
      </c>
      <c r="D7" s="11">
        <f>orig_data!L23</f>
        <v>0</v>
      </c>
      <c r="E7">
        <f>orig_data!L29</f>
        <v>0</v>
      </c>
      <c r="F7">
        <f>orig_data!L35</f>
        <v>1</v>
      </c>
      <c r="G7">
        <f>orig_data!L41</f>
        <v>0</v>
      </c>
    </row>
    <row r="8" spans="1:7" x14ac:dyDescent="0.25">
      <c r="A8">
        <v>2016</v>
      </c>
      <c r="B8">
        <f>orig_data!L12</f>
        <v>0</v>
      </c>
      <c r="C8">
        <f>orig_data!L18</f>
        <v>0</v>
      </c>
      <c r="D8" s="11">
        <f>orig_data!L24</f>
        <v>0</v>
      </c>
      <c r="E8">
        <f>orig_data!L30</f>
        <v>0</v>
      </c>
      <c r="F8">
        <f>orig_data!L36</f>
        <v>1</v>
      </c>
      <c r="G8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1"/>
  <sheetViews>
    <sheetView workbookViewId="0">
      <selection activeCell="A4" sqref="A4:L78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64</v>
      </c>
    </row>
    <row r="2" spans="1:16" s="3" customFormat="1" x14ac:dyDescent="0.25">
      <c r="A2" s="3" t="s">
        <v>18</v>
      </c>
      <c r="B2" s="13">
        <v>43991</v>
      </c>
    </row>
    <row r="3" spans="1:16" s="3" customFormat="1" x14ac:dyDescent="0.25">
      <c r="B3" s="13"/>
    </row>
    <row r="4" spans="1:16" x14ac:dyDescent="0.25">
      <c r="A4" s="11" t="s">
        <v>65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95764.5</v>
      </c>
      <c r="D7" s="3">
        <v>836587.87</v>
      </c>
      <c r="E7" s="15">
        <v>11.7271</v>
      </c>
      <c r="F7" s="3">
        <v>10.7699</v>
      </c>
      <c r="G7" s="3">
        <v>12.769399999999999</v>
      </c>
      <c r="H7" s="3">
        <v>0.97089999999999999</v>
      </c>
      <c r="I7" s="3">
        <v>0.89159999999999995</v>
      </c>
      <c r="J7" s="3">
        <v>1.0570999999999999</v>
      </c>
      <c r="K7" s="3">
        <v>0.496</v>
      </c>
      <c r="L7" s="15"/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99320.25</v>
      </c>
      <c r="D8" s="3">
        <v>868262.63</v>
      </c>
      <c r="E8" s="15">
        <v>11.1547</v>
      </c>
      <c r="F8" s="3">
        <v>10.244199999999999</v>
      </c>
      <c r="G8" s="3">
        <v>12.146000000000001</v>
      </c>
      <c r="H8" s="3">
        <v>0.98450000000000004</v>
      </c>
      <c r="I8" s="3">
        <v>0.90410000000000001</v>
      </c>
      <c r="J8" s="3">
        <v>1.0719000000000001</v>
      </c>
      <c r="K8" s="3">
        <v>0.71840000000000004</v>
      </c>
      <c r="L8" s="15"/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95581.75</v>
      </c>
      <c r="D9" s="3">
        <v>872186.34</v>
      </c>
      <c r="E9" s="15">
        <v>10.7897</v>
      </c>
      <c r="F9" s="3">
        <v>9.9087999999999994</v>
      </c>
      <c r="G9" s="3">
        <v>11.748799999999999</v>
      </c>
      <c r="H9" s="3">
        <v>0.9627</v>
      </c>
      <c r="I9" s="3">
        <v>0.8841</v>
      </c>
      <c r="J9" s="3">
        <v>1.0482</v>
      </c>
      <c r="K9" s="3">
        <v>0.38129999999999997</v>
      </c>
      <c r="L9" s="15"/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92102.75</v>
      </c>
      <c r="D10" s="3">
        <v>871440.93</v>
      </c>
      <c r="E10" s="15">
        <v>10.3322</v>
      </c>
      <c r="F10" s="3">
        <v>9.4885999999999999</v>
      </c>
      <c r="G10" s="3">
        <v>11.2509</v>
      </c>
      <c r="H10" s="3">
        <v>0.89349999999999996</v>
      </c>
      <c r="I10" s="3">
        <v>0.8206</v>
      </c>
      <c r="J10" s="3">
        <v>0.97299999999999998</v>
      </c>
      <c r="K10" s="3">
        <v>9.5999999999999992E-3</v>
      </c>
      <c r="L10" s="15">
        <v>1</v>
      </c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98615.5</v>
      </c>
      <c r="D11" s="3">
        <v>902640.37</v>
      </c>
      <c r="E11" s="15">
        <v>10.8089</v>
      </c>
      <c r="F11" s="3">
        <v>9.9266000000000005</v>
      </c>
      <c r="G11" s="3">
        <v>11.769600000000001</v>
      </c>
      <c r="H11" s="3">
        <v>0.98550000000000004</v>
      </c>
      <c r="I11" s="3">
        <v>0.90500000000000003</v>
      </c>
      <c r="J11" s="3">
        <v>1.0730999999999999</v>
      </c>
      <c r="K11" s="3">
        <v>0.73650000000000004</v>
      </c>
      <c r="L11" s="15"/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92601</v>
      </c>
      <c r="D12" s="3">
        <v>899849.13</v>
      </c>
      <c r="E12" s="15">
        <v>10.183999999999999</v>
      </c>
      <c r="F12" s="3">
        <v>9.3523999999999994</v>
      </c>
      <c r="G12" s="3">
        <v>11.089600000000001</v>
      </c>
      <c r="H12" s="3">
        <v>0.97960000000000003</v>
      </c>
      <c r="I12" s="3">
        <v>0.89959999999999996</v>
      </c>
      <c r="J12" s="3">
        <v>1.0667</v>
      </c>
      <c r="K12" s="3">
        <v>0.63500000000000001</v>
      </c>
      <c r="L12" s="15"/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476758</v>
      </c>
      <c r="D13" s="3">
        <v>4016844.63</v>
      </c>
      <c r="E13" s="15">
        <v>11.951700000000001</v>
      </c>
      <c r="F13" s="3">
        <v>10.9788</v>
      </c>
      <c r="G13" s="3">
        <v>13.0108</v>
      </c>
      <c r="H13" s="3">
        <v>0.98950000000000005</v>
      </c>
      <c r="I13" s="3">
        <v>0.90890000000000004</v>
      </c>
      <c r="J13" s="3">
        <v>1.0770999999999999</v>
      </c>
      <c r="K13" s="3">
        <v>0.80659999999999998</v>
      </c>
      <c r="L13" s="15"/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477740</v>
      </c>
      <c r="D14" s="3">
        <v>4234456.82</v>
      </c>
      <c r="E14" s="15">
        <v>11.5344</v>
      </c>
      <c r="F14" s="3">
        <v>10.5954</v>
      </c>
      <c r="G14" s="3">
        <v>12.5565</v>
      </c>
      <c r="H14" s="3">
        <v>1.018</v>
      </c>
      <c r="I14" s="3">
        <v>0.93510000000000004</v>
      </c>
      <c r="J14" s="3">
        <v>1.1082000000000001</v>
      </c>
      <c r="K14" s="3">
        <v>0.68100000000000005</v>
      </c>
      <c r="L14" s="15"/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470561.5</v>
      </c>
      <c r="D15" s="3">
        <v>4095691.72</v>
      </c>
      <c r="E15" s="15">
        <v>11.1494</v>
      </c>
      <c r="F15" s="3">
        <v>10.2418</v>
      </c>
      <c r="G15" s="3">
        <v>12.137499999999999</v>
      </c>
      <c r="H15" s="3">
        <v>0.99480000000000002</v>
      </c>
      <c r="I15" s="3">
        <v>0.91379999999999995</v>
      </c>
      <c r="J15" s="3">
        <v>1.0829</v>
      </c>
      <c r="K15" s="3">
        <v>0.90369999999999995</v>
      </c>
      <c r="L15" s="15"/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506203.88</v>
      </c>
      <c r="D16" s="3">
        <v>4158600.87</v>
      </c>
      <c r="E16" s="15">
        <v>12.0708</v>
      </c>
      <c r="F16" s="3">
        <v>11.088200000000001</v>
      </c>
      <c r="G16" s="3">
        <v>13.1404</v>
      </c>
      <c r="H16" s="3">
        <v>1.0439000000000001</v>
      </c>
      <c r="I16" s="3">
        <v>0.95889999999999997</v>
      </c>
      <c r="J16" s="3">
        <v>1.1364000000000001</v>
      </c>
      <c r="K16" s="3">
        <v>0.32179999999999997</v>
      </c>
      <c r="L16" s="15"/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487311.98</v>
      </c>
      <c r="D17" s="3">
        <v>4251861.1500000004</v>
      </c>
      <c r="E17" s="15">
        <v>11.060600000000001</v>
      </c>
      <c r="F17" s="3">
        <v>10.1602</v>
      </c>
      <c r="G17" s="3">
        <v>12.040800000000001</v>
      </c>
      <c r="H17" s="3">
        <v>1.0084</v>
      </c>
      <c r="I17" s="3">
        <v>0.92630000000000001</v>
      </c>
      <c r="J17" s="3">
        <v>1.0978000000000001</v>
      </c>
      <c r="K17" s="3">
        <v>0.84609999999999996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470979.63</v>
      </c>
      <c r="D18" s="3">
        <v>4351666.01</v>
      </c>
      <c r="E18" s="15">
        <v>10.542999999999999</v>
      </c>
      <c r="F18" s="3">
        <v>9.6846999999999994</v>
      </c>
      <c r="G18" s="3">
        <v>11.477399999999999</v>
      </c>
      <c r="H18" s="3">
        <v>1.0141</v>
      </c>
      <c r="I18" s="3">
        <v>0.93159999999999998</v>
      </c>
      <c r="J18" s="3">
        <v>1.1040000000000001</v>
      </c>
      <c r="K18" s="3">
        <v>0.74639999999999995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161019.25</v>
      </c>
      <c r="D19" s="3">
        <v>1194564.57</v>
      </c>
      <c r="E19" s="15">
        <v>12.608599999999999</v>
      </c>
      <c r="F19" s="3">
        <v>11.5808</v>
      </c>
      <c r="G19" s="3">
        <v>13.7277</v>
      </c>
      <c r="H19" s="3">
        <v>1.0438000000000001</v>
      </c>
      <c r="I19" s="3">
        <v>0.9587</v>
      </c>
      <c r="J19" s="3">
        <v>1.1365000000000001</v>
      </c>
      <c r="K19" s="3">
        <v>0.32269999999999999</v>
      </c>
      <c r="L19" s="15"/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147640.25</v>
      </c>
      <c r="D20" s="3">
        <v>1242140.3400000001</v>
      </c>
      <c r="E20" s="15">
        <v>11.288500000000001</v>
      </c>
      <c r="F20" s="3">
        <v>10.368</v>
      </c>
      <c r="G20" s="3">
        <v>12.290699999999999</v>
      </c>
      <c r="H20" s="3">
        <v>0.99629999999999996</v>
      </c>
      <c r="I20" s="3">
        <v>0.91500000000000004</v>
      </c>
      <c r="J20" s="3">
        <v>1.0847</v>
      </c>
      <c r="K20" s="3">
        <v>0.93130000000000002</v>
      </c>
      <c r="L20" s="15"/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148247.75</v>
      </c>
      <c r="D21" s="3">
        <v>1204382.78</v>
      </c>
      <c r="E21" s="15">
        <v>11.8675</v>
      </c>
      <c r="F21" s="3">
        <v>10.899800000000001</v>
      </c>
      <c r="G21" s="3">
        <v>12.921099999999999</v>
      </c>
      <c r="H21" s="3">
        <v>1.0588</v>
      </c>
      <c r="I21" s="3">
        <v>0.97250000000000003</v>
      </c>
      <c r="J21" s="3">
        <v>1.1528</v>
      </c>
      <c r="K21" s="3">
        <v>0.18770000000000001</v>
      </c>
      <c r="L21" s="15"/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140381</v>
      </c>
      <c r="D22" s="3">
        <v>1202398.3</v>
      </c>
      <c r="E22" s="15">
        <v>11.1233</v>
      </c>
      <c r="F22" s="3">
        <v>10.216100000000001</v>
      </c>
      <c r="G22" s="3">
        <v>12.111000000000001</v>
      </c>
      <c r="H22" s="3">
        <v>0.96189999999999998</v>
      </c>
      <c r="I22" s="3">
        <v>0.88349999999999995</v>
      </c>
      <c r="J22" s="3">
        <v>1.0472999999999999</v>
      </c>
      <c r="K22" s="3">
        <v>0.37109999999999999</v>
      </c>
      <c r="L22" s="15"/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148371.25</v>
      </c>
      <c r="D23" s="3">
        <v>1227783.18</v>
      </c>
      <c r="E23" s="15">
        <v>11.420400000000001</v>
      </c>
      <c r="F23" s="3">
        <v>10.489100000000001</v>
      </c>
      <c r="G23" s="3">
        <v>12.4344</v>
      </c>
      <c r="H23" s="3">
        <v>1.0411999999999999</v>
      </c>
      <c r="I23" s="3">
        <v>0.95630000000000004</v>
      </c>
      <c r="J23" s="3">
        <v>1.1336999999999999</v>
      </c>
      <c r="K23" s="3">
        <v>0.35170000000000001</v>
      </c>
      <c r="L23" s="15"/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133493.5</v>
      </c>
      <c r="D24" s="3">
        <v>1225832.96</v>
      </c>
      <c r="E24" s="15">
        <v>10.1892</v>
      </c>
      <c r="F24" s="3">
        <v>9.3581000000000003</v>
      </c>
      <c r="G24" s="3">
        <v>11.094200000000001</v>
      </c>
      <c r="H24" s="3">
        <v>0.98009999999999997</v>
      </c>
      <c r="I24" s="3">
        <v>0.90010000000000001</v>
      </c>
      <c r="J24" s="3">
        <v>1.0670999999999999</v>
      </c>
      <c r="K24" s="3">
        <v>0.64300000000000002</v>
      </c>
      <c r="L24" s="15"/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96770.5</v>
      </c>
      <c r="D25" s="3">
        <v>723672.28</v>
      </c>
      <c r="E25" s="15">
        <v>12.8949</v>
      </c>
      <c r="F25" s="3">
        <v>11.841900000000001</v>
      </c>
      <c r="G25" s="3">
        <v>14.041499999999999</v>
      </c>
      <c r="H25" s="3">
        <v>1.0674999999999999</v>
      </c>
      <c r="I25" s="3">
        <v>0.98040000000000005</v>
      </c>
      <c r="J25" s="3">
        <v>1.1625000000000001</v>
      </c>
      <c r="K25" s="3">
        <v>0.13270000000000001</v>
      </c>
      <c r="L25" s="15"/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91656.5</v>
      </c>
      <c r="D26" s="3">
        <v>752706.53</v>
      </c>
      <c r="E26" s="15">
        <v>11.595700000000001</v>
      </c>
      <c r="F26" s="3">
        <v>10.6485</v>
      </c>
      <c r="G26" s="3">
        <v>12.6272</v>
      </c>
      <c r="H26" s="3">
        <v>1.0234000000000001</v>
      </c>
      <c r="I26" s="3">
        <v>0.93979999999999997</v>
      </c>
      <c r="J26" s="3">
        <v>1.1144000000000001</v>
      </c>
      <c r="K26" s="3">
        <v>0.59499999999999997</v>
      </c>
      <c r="L26" s="15"/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93671.5</v>
      </c>
      <c r="D27" s="3">
        <v>732433.6</v>
      </c>
      <c r="E27" s="15">
        <v>11.7608</v>
      </c>
      <c r="F27" s="3">
        <v>10.8</v>
      </c>
      <c r="G27" s="3">
        <v>12.8071</v>
      </c>
      <c r="H27" s="3">
        <v>1.0492999999999999</v>
      </c>
      <c r="I27" s="3">
        <v>0.96360000000000001</v>
      </c>
      <c r="J27" s="3">
        <v>1.1427</v>
      </c>
      <c r="K27" s="3">
        <v>0.26819999999999999</v>
      </c>
      <c r="L27" s="15"/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92254.5</v>
      </c>
      <c r="D28" s="3">
        <v>749499.9</v>
      </c>
      <c r="E28" s="15">
        <v>11.4754</v>
      </c>
      <c r="F28" s="3">
        <v>10.5379</v>
      </c>
      <c r="G28" s="3">
        <v>12.4962</v>
      </c>
      <c r="H28" s="3">
        <v>0.99239999999999995</v>
      </c>
      <c r="I28" s="3">
        <v>0.9113</v>
      </c>
      <c r="J28" s="3">
        <v>1.0807</v>
      </c>
      <c r="K28" s="3">
        <v>0.86019999999999996</v>
      </c>
      <c r="L28" s="15"/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89255.5</v>
      </c>
      <c r="D29" s="3">
        <v>776722.79</v>
      </c>
      <c r="E29" s="15">
        <v>10.3378</v>
      </c>
      <c r="F29" s="3">
        <v>9.4930000000000003</v>
      </c>
      <c r="G29" s="3">
        <v>11.2577</v>
      </c>
      <c r="H29" s="3">
        <v>0.9425</v>
      </c>
      <c r="I29" s="3">
        <v>0.86550000000000005</v>
      </c>
      <c r="J29" s="3">
        <v>1.0264</v>
      </c>
      <c r="K29" s="3">
        <v>0.1736</v>
      </c>
      <c r="L29" s="15"/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86681.25</v>
      </c>
      <c r="D30" s="3">
        <v>771428.58</v>
      </c>
      <c r="E30" s="15">
        <v>10.450900000000001</v>
      </c>
      <c r="F30" s="3">
        <v>9.5968999999999998</v>
      </c>
      <c r="G30" s="3">
        <v>11.381</v>
      </c>
      <c r="H30" s="3">
        <v>1.0053000000000001</v>
      </c>
      <c r="I30" s="3">
        <v>0.92310000000000003</v>
      </c>
      <c r="J30" s="3">
        <v>1.0947</v>
      </c>
      <c r="K30" s="3">
        <v>0.9042</v>
      </c>
      <c r="L30" s="15"/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31481.25</v>
      </c>
      <c r="D31" s="3">
        <v>362905.37</v>
      </c>
      <c r="E31" s="15">
        <v>9.1880000000000006</v>
      </c>
      <c r="F31" s="3">
        <v>8.4327000000000005</v>
      </c>
      <c r="G31" s="3">
        <v>10.010899999999999</v>
      </c>
      <c r="H31" s="3">
        <v>0.76060000000000005</v>
      </c>
      <c r="I31" s="3">
        <v>0.69810000000000005</v>
      </c>
      <c r="J31" s="3">
        <v>0.82879999999999998</v>
      </c>
      <c r="K31" s="3" t="s">
        <v>27</v>
      </c>
      <c r="L31" s="15">
        <v>1</v>
      </c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29372.75</v>
      </c>
      <c r="D32" s="3">
        <v>383404.05</v>
      </c>
      <c r="E32" s="15">
        <v>8.4387000000000008</v>
      </c>
      <c r="F32" s="3">
        <v>7.7445000000000004</v>
      </c>
      <c r="G32" s="3">
        <v>9.1951000000000001</v>
      </c>
      <c r="H32" s="3">
        <v>0.74480000000000002</v>
      </c>
      <c r="I32" s="3">
        <v>0.6835</v>
      </c>
      <c r="J32" s="3">
        <v>0.8115</v>
      </c>
      <c r="K32" s="3" t="s">
        <v>27</v>
      </c>
      <c r="L32" s="15">
        <v>1</v>
      </c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30556.75</v>
      </c>
      <c r="D33" s="3">
        <v>356575.26</v>
      </c>
      <c r="E33" s="15">
        <v>9.0357000000000003</v>
      </c>
      <c r="F33" s="3">
        <v>8.2927999999999997</v>
      </c>
      <c r="G33" s="3">
        <v>9.8451000000000004</v>
      </c>
      <c r="H33" s="3">
        <v>0.80620000000000003</v>
      </c>
      <c r="I33" s="3">
        <v>0.7399</v>
      </c>
      <c r="J33" s="3">
        <v>0.87839999999999996</v>
      </c>
      <c r="K33" s="3" t="s">
        <v>27</v>
      </c>
      <c r="L33" s="15">
        <v>1</v>
      </c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28576.75</v>
      </c>
      <c r="D34" s="3">
        <v>344356.11</v>
      </c>
      <c r="E34" s="15">
        <v>9.0197000000000003</v>
      </c>
      <c r="F34" s="3">
        <v>8.2775999999999996</v>
      </c>
      <c r="G34" s="3">
        <v>9.8282000000000007</v>
      </c>
      <c r="H34" s="3">
        <v>0.78</v>
      </c>
      <c r="I34" s="3">
        <v>0.71579999999999999</v>
      </c>
      <c r="J34" s="3">
        <v>0.84989999999999999</v>
      </c>
      <c r="K34" s="3" t="s">
        <v>27</v>
      </c>
      <c r="L34" s="15">
        <v>1</v>
      </c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31049.25</v>
      </c>
      <c r="D35" s="3">
        <v>374565.96</v>
      </c>
      <c r="E35" s="15">
        <v>8.9812999999999992</v>
      </c>
      <c r="F35" s="3">
        <v>8.2431999999999999</v>
      </c>
      <c r="G35" s="3">
        <v>9.7853999999999992</v>
      </c>
      <c r="H35" s="3">
        <v>0.81889999999999996</v>
      </c>
      <c r="I35" s="3">
        <v>0.75160000000000005</v>
      </c>
      <c r="J35" s="3">
        <v>0.89219999999999999</v>
      </c>
      <c r="K35" s="3" t="s">
        <v>27</v>
      </c>
      <c r="L35" s="15">
        <v>1</v>
      </c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30300.75</v>
      </c>
      <c r="D36" s="3">
        <v>404038.43</v>
      </c>
      <c r="E36" s="15">
        <v>8.0045000000000002</v>
      </c>
      <c r="F36" s="3">
        <v>7.3464</v>
      </c>
      <c r="G36" s="3">
        <v>8.7213999999999992</v>
      </c>
      <c r="H36" s="3">
        <v>0.76990000000000003</v>
      </c>
      <c r="I36" s="3">
        <v>0.70660000000000001</v>
      </c>
      <c r="J36" s="3">
        <v>0.83889999999999998</v>
      </c>
      <c r="K36" s="3" t="s">
        <v>27</v>
      </c>
      <c r="L36" s="15">
        <v>1</v>
      </c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861793.5</v>
      </c>
      <c r="D37" s="3">
        <v>7134574.7199999997</v>
      </c>
      <c r="E37" s="15">
        <v>12.0791</v>
      </c>
      <c r="F37" s="3">
        <v>12.053599999999999</v>
      </c>
      <c r="G37" s="3">
        <v>12.1046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845729.75</v>
      </c>
      <c r="D38" s="3">
        <v>7480970.3799999999</v>
      </c>
      <c r="E38" s="15">
        <v>11.3308</v>
      </c>
      <c r="F38" s="3">
        <v>10.4087</v>
      </c>
      <c r="G38" s="3">
        <v>12.3345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838619.25</v>
      </c>
      <c r="D39" s="3">
        <v>7261269.6900000004</v>
      </c>
      <c r="E39" s="15">
        <v>11.208</v>
      </c>
      <c r="F39" s="3">
        <v>10.2959</v>
      </c>
      <c r="G39" s="3">
        <v>12.200900000000001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859518.88</v>
      </c>
      <c r="D40" s="3">
        <v>7326296.0999999996</v>
      </c>
      <c r="E40" s="15">
        <v>11.563599999999999</v>
      </c>
      <c r="F40" s="3">
        <v>10.6226</v>
      </c>
      <c r="G40" s="3">
        <v>12.587999999999999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854603.48</v>
      </c>
      <c r="D41" s="3">
        <v>7533573.46</v>
      </c>
      <c r="E41" s="15">
        <v>10.968</v>
      </c>
      <c r="F41" s="3">
        <v>10.0755</v>
      </c>
      <c r="G41" s="3">
        <v>11.9397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814056.13</v>
      </c>
      <c r="D42" s="3">
        <v>7652815.1100000003</v>
      </c>
      <c r="E42" s="15">
        <v>10.3964</v>
      </c>
      <c r="F42" s="3">
        <v>9.5503</v>
      </c>
      <c r="G42" s="3">
        <v>11.317399999999999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x14ac:dyDescent="0.25">
      <c r="A43" s="3"/>
      <c r="B43" s="3"/>
      <c r="C43" s="3"/>
      <c r="D43" s="3"/>
      <c r="F43" s="3"/>
      <c r="G43" s="3"/>
      <c r="H43" s="3"/>
      <c r="I43" s="3"/>
      <c r="J43" s="3"/>
      <c r="K43" s="3"/>
      <c r="M43" s="3"/>
      <c r="N43" s="3"/>
      <c r="O43" s="2"/>
    </row>
    <row r="44" spans="1:15" x14ac:dyDescent="0.25">
      <c r="A44" s="3" t="s">
        <v>59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 t="s">
        <v>60</v>
      </c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/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65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 t="s">
        <v>66</v>
      </c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/>
      <c r="B52" s="3"/>
      <c r="C52" s="3"/>
      <c r="D52" s="3"/>
      <c r="F52" s="3"/>
      <c r="G52" s="3"/>
      <c r="H52" s="3"/>
      <c r="I52" s="3"/>
      <c r="J52" s="3"/>
      <c r="K52" s="3"/>
      <c r="M52" s="3"/>
      <c r="N52" s="3"/>
      <c r="O52" s="2"/>
    </row>
    <row r="53" spans="1:15" x14ac:dyDescent="0.25">
      <c r="A53" s="3" t="s">
        <v>5</v>
      </c>
      <c r="B53" s="3" t="s">
        <v>31</v>
      </c>
      <c r="C53" s="3" t="s">
        <v>32</v>
      </c>
      <c r="D53" s="3" t="s">
        <v>33</v>
      </c>
      <c r="E53" s="17" t="s">
        <v>34</v>
      </c>
      <c r="F53" s="3" t="s">
        <v>35</v>
      </c>
      <c r="G53" s="3" t="s">
        <v>36</v>
      </c>
      <c r="H53" s="3" t="s">
        <v>37</v>
      </c>
      <c r="I53" s="3" t="s">
        <v>38</v>
      </c>
      <c r="J53" s="3" t="s">
        <v>39</v>
      </c>
      <c r="K53" s="3" t="s">
        <v>40</v>
      </c>
      <c r="M53" s="3"/>
      <c r="N53" s="3"/>
      <c r="O53" s="2"/>
    </row>
    <row r="54" spans="1:15" x14ac:dyDescent="0.25">
      <c r="A54" s="3" t="s">
        <v>24</v>
      </c>
      <c r="B54" s="3">
        <v>0.91059999999999997</v>
      </c>
      <c r="C54" s="3">
        <v>0.86080000000000001</v>
      </c>
      <c r="D54" s="3">
        <v>0.96319999999999995</v>
      </c>
      <c r="E54" s="17">
        <v>-9.3700000000000006E-2</v>
      </c>
      <c r="F54" s="3">
        <v>2.87E-2</v>
      </c>
      <c r="G54" s="3">
        <v>0.05</v>
      </c>
      <c r="H54" s="3">
        <v>-0.14990000000000001</v>
      </c>
      <c r="I54" s="3">
        <v>-3.7499999999999999E-2</v>
      </c>
      <c r="J54" s="3">
        <v>10.69</v>
      </c>
      <c r="K54" s="3">
        <v>1.1000000000000001E-3</v>
      </c>
      <c r="M54" s="3"/>
      <c r="N54" s="3"/>
      <c r="O54" s="2"/>
    </row>
    <row r="55" spans="1:15" x14ac:dyDescent="0.25">
      <c r="A55" s="3" t="s">
        <v>25</v>
      </c>
      <c r="B55" s="3">
        <v>0.92789999999999995</v>
      </c>
      <c r="C55" s="3">
        <v>0.87749999999999995</v>
      </c>
      <c r="D55" s="3">
        <v>0.98119999999999996</v>
      </c>
      <c r="E55" s="17">
        <v>-7.4800000000000005E-2</v>
      </c>
      <c r="F55" s="3">
        <v>2.8500000000000001E-2</v>
      </c>
      <c r="G55" s="3">
        <v>0.05</v>
      </c>
      <c r="H55" s="3">
        <v>-0.13070000000000001</v>
      </c>
      <c r="I55" s="3">
        <v>-1.9E-2</v>
      </c>
      <c r="J55" s="3">
        <v>6.9</v>
      </c>
      <c r="K55" s="3">
        <v>8.6E-3</v>
      </c>
      <c r="M55" s="3"/>
      <c r="N55" s="3"/>
      <c r="O55" s="2"/>
    </row>
    <row r="56" spans="1:15" x14ac:dyDescent="0.25">
      <c r="A56" s="3" t="s">
        <v>26</v>
      </c>
      <c r="B56" s="3">
        <v>0.88539999999999996</v>
      </c>
      <c r="C56" s="3">
        <v>0.83720000000000006</v>
      </c>
      <c r="D56" s="3">
        <v>0.9365</v>
      </c>
      <c r="E56" s="17">
        <v>-0.1217</v>
      </c>
      <c r="F56" s="3">
        <v>2.86E-2</v>
      </c>
      <c r="G56" s="3">
        <v>0.05</v>
      </c>
      <c r="H56" s="3">
        <v>-0.1777</v>
      </c>
      <c r="I56" s="3">
        <v>-6.5600000000000006E-2</v>
      </c>
      <c r="J56" s="3">
        <v>18.12</v>
      </c>
      <c r="K56" s="3" t="s">
        <v>27</v>
      </c>
      <c r="M56" s="3"/>
      <c r="N56" s="3"/>
      <c r="O56" s="2"/>
    </row>
    <row r="57" spans="1:15" x14ac:dyDescent="0.25">
      <c r="A57" s="3" t="s">
        <v>28</v>
      </c>
      <c r="B57" s="3">
        <v>0.85409999999999997</v>
      </c>
      <c r="C57" s="3">
        <v>0.80730000000000002</v>
      </c>
      <c r="D57" s="3">
        <v>0.90349999999999997</v>
      </c>
      <c r="E57" s="17">
        <v>-0.1578</v>
      </c>
      <c r="F57" s="3">
        <v>2.87E-2</v>
      </c>
      <c r="G57" s="3">
        <v>0.05</v>
      </c>
      <c r="H57" s="3">
        <v>-0.214</v>
      </c>
      <c r="I57" s="3">
        <v>-0.10150000000000001</v>
      </c>
      <c r="J57" s="3">
        <v>30.22</v>
      </c>
      <c r="K57" s="3" t="s">
        <v>27</v>
      </c>
      <c r="M57" s="3"/>
      <c r="N57" s="3"/>
      <c r="O57" s="2"/>
    </row>
    <row r="58" spans="1:15" x14ac:dyDescent="0.25">
      <c r="A58" s="3" t="s">
        <v>29</v>
      </c>
      <c r="B58" s="3">
        <v>0.94550000000000001</v>
      </c>
      <c r="C58" s="3">
        <v>0.8931</v>
      </c>
      <c r="D58" s="3">
        <v>1.0008999999999999</v>
      </c>
      <c r="E58" s="17">
        <v>-5.6000000000000001E-2</v>
      </c>
      <c r="F58" s="3">
        <v>2.9100000000000001E-2</v>
      </c>
      <c r="G58" s="3">
        <v>0.05</v>
      </c>
      <c r="H58" s="3">
        <v>-0.113</v>
      </c>
      <c r="I58" s="3">
        <v>8.9999999999999998E-4</v>
      </c>
      <c r="J58" s="3">
        <v>3.72</v>
      </c>
      <c r="K58" s="3">
        <v>5.3900000000000003E-2</v>
      </c>
      <c r="M58" s="3"/>
      <c r="N58" s="3"/>
      <c r="O58" s="2"/>
    </row>
    <row r="59" spans="1:15" x14ac:dyDescent="0.25">
      <c r="A59" s="3"/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 t="s">
        <v>59</v>
      </c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 t="s">
        <v>60</v>
      </c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/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/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 t="s">
        <v>65</v>
      </c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67</v>
      </c>
      <c r="B67" s="3"/>
      <c r="C67" s="3"/>
      <c r="D67" s="3"/>
      <c r="F67" s="3"/>
      <c r="G67" s="3"/>
      <c r="H67" s="3"/>
      <c r="I67" s="3"/>
      <c r="J67" s="3"/>
      <c r="K67" s="3"/>
      <c r="M67" s="3"/>
      <c r="N67" s="3"/>
      <c r="O67" s="2"/>
    </row>
    <row r="68" spans="1:15" x14ac:dyDescent="0.25">
      <c r="A68" s="3"/>
      <c r="B68" s="3"/>
      <c r="C68" s="3"/>
      <c r="D68" s="3"/>
      <c r="F68" s="3"/>
      <c r="G68" s="3"/>
      <c r="H68" s="3"/>
      <c r="I68" s="3"/>
      <c r="J68" s="3"/>
      <c r="K68" s="3"/>
      <c r="M68" s="3"/>
      <c r="N68" s="3"/>
      <c r="O68" s="2"/>
    </row>
    <row r="69" spans="1:15" x14ac:dyDescent="0.25">
      <c r="A69" s="3" t="s">
        <v>5</v>
      </c>
      <c r="B69" s="3" t="s">
        <v>41</v>
      </c>
      <c r="C69" s="3" t="s">
        <v>6</v>
      </c>
      <c r="D69" s="3" t="s">
        <v>42</v>
      </c>
      <c r="E69" s="17" t="s">
        <v>43</v>
      </c>
      <c r="F69" s="3" t="s">
        <v>44</v>
      </c>
      <c r="G69" s="3" t="s">
        <v>35</v>
      </c>
      <c r="H69" s="3" t="s">
        <v>45</v>
      </c>
      <c r="I69" s="3" t="s">
        <v>36</v>
      </c>
      <c r="J69" s="3"/>
      <c r="K69" s="3"/>
      <c r="M69" s="3"/>
      <c r="N69" s="3"/>
      <c r="O69" s="2"/>
    </row>
    <row r="70" spans="1:15" x14ac:dyDescent="0.25">
      <c r="A70" s="3" t="s">
        <v>24</v>
      </c>
      <c r="B70" s="3">
        <v>2011</v>
      </c>
      <c r="C70" s="3">
        <v>2016</v>
      </c>
      <c r="D70" s="3">
        <v>0.86839999999999995</v>
      </c>
      <c r="E70" s="17">
        <v>0.79730000000000001</v>
      </c>
      <c r="F70" s="3">
        <v>0.94589999999999996</v>
      </c>
      <c r="G70" s="3">
        <v>4.36E-2</v>
      </c>
      <c r="H70" s="3">
        <v>1.1999999999999999E-3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25</v>
      </c>
      <c r="B71" s="3">
        <v>2011</v>
      </c>
      <c r="C71" s="3">
        <v>2016</v>
      </c>
      <c r="D71" s="3">
        <v>0.8821</v>
      </c>
      <c r="E71" s="17">
        <v>0.81030000000000002</v>
      </c>
      <c r="F71" s="3">
        <v>0.96030000000000004</v>
      </c>
      <c r="G71" s="3">
        <v>4.3339999999999997E-2</v>
      </c>
      <c r="H71" s="3">
        <v>3.8E-3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26</v>
      </c>
      <c r="B72" s="3">
        <v>2011</v>
      </c>
      <c r="C72" s="3">
        <v>2016</v>
      </c>
      <c r="D72" s="3">
        <v>0.80810000000000004</v>
      </c>
      <c r="E72" s="17">
        <v>0.74209999999999998</v>
      </c>
      <c r="F72" s="3">
        <v>0.88</v>
      </c>
      <c r="G72" s="3">
        <v>4.3490000000000001E-2</v>
      </c>
      <c r="H72" s="3" t="s">
        <v>27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28</v>
      </c>
      <c r="B73" s="3">
        <v>2011</v>
      </c>
      <c r="C73" s="3">
        <v>2016</v>
      </c>
      <c r="D73" s="3">
        <v>0.8105</v>
      </c>
      <c r="E73" s="17">
        <v>0.74399999999999999</v>
      </c>
      <c r="F73" s="3">
        <v>0.88290000000000002</v>
      </c>
      <c r="G73" s="3">
        <v>4.3650000000000001E-2</v>
      </c>
      <c r="H73" s="3" t="s">
        <v>27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 t="s">
        <v>29</v>
      </c>
      <c r="B74" s="3">
        <v>2011</v>
      </c>
      <c r="C74" s="3">
        <v>2016</v>
      </c>
      <c r="D74" s="3">
        <v>0.87119999999999997</v>
      </c>
      <c r="E74" s="17">
        <v>0.79890000000000005</v>
      </c>
      <c r="F74" s="3">
        <v>0.95</v>
      </c>
      <c r="G74" s="3">
        <v>4.4209999999999999E-2</v>
      </c>
      <c r="H74" s="3">
        <v>1.8E-3</v>
      </c>
      <c r="I74" s="3">
        <v>0.05</v>
      </c>
      <c r="J74" s="3"/>
      <c r="K74" s="3"/>
      <c r="M74" s="3"/>
      <c r="N74" s="3"/>
      <c r="O74" s="2"/>
    </row>
    <row r="75" spans="1:15" x14ac:dyDescent="0.25">
      <c r="A75" s="3" t="s">
        <v>30</v>
      </c>
      <c r="B75" s="3">
        <v>2011</v>
      </c>
      <c r="C75" s="3">
        <v>2016</v>
      </c>
      <c r="D75" s="3">
        <v>0.86070000000000002</v>
      </c>
      <c r="E75" s="17">
        <v>0.79059999999999997</v>
      </c>
      <c r="F75" s="3">
        <v>0.93689999999999996</v>
      </c>
      <c r="G75" s="3">
        <v>4.3310000000000001E-2</v>
      </c>
      <c r="H75" s="3">
        <v>5.0000000000000001E-4</v>
      </c>
      <c r="I75" s="3">
        <v>0.05</v>
      </c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 t="s">
        <v>59</v>
      </c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 t="s">
        <v>60</v>
      </c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6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17"/>
  <sheetViews>
    <sheetView showGridLines="0" workbookViewId="0">
      <selection activeCell="A2" sqref="A2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ht="31.15" customHeight="1" x14ac:dyDescent="0.25">
      <c r="A1" s="77" t="s">
        <v>63</v>
      </c>
      <c r="B1" s="77"/>
      <c r="C1" s="77"/>
      <c r="D1" s="77"/>
      <c r="E1" s="77"/>
      <c r="F1" s="77"/>
      <c r="G1" s="77"/>
      <c r="K1" s="49"/>
    </row>
    <row r="2" spans="1:13" x14ac:dyDescent="0.25">
      <c r="A2" s="64" t="s">
        <v>62</v>
      </c>
      <c r="B2" s="35"/>
      <c r="C2" s="35"/>
      <c r="D2" s="35"/>
      <c r="E2" s="35"/>
      <c r="F2" s="35"/>
      <c r="G2" s="35"/>
    </row>
    <row r="3" spans="1:13" ht="7.5" customHeight="1" x14ac:dyDescent="0.25">
      <c r="A3" s="35"/>
      <c r="B3" s="35"/>
      <c r="C3" s="35"/>
      <c r="D3" s="35"/>
      <c r="E3" s="35"/>
      <c r="F3" s="35"/>
      <c r="G3" s="35"/>
    </row>
    <row r="4" spans="1:13" ht="16.5" customHeight="1" x14ac:dyDescent="0.25">
      <c r="A4" s="74" t="s">
        <v>20</v>
      </c>
      <c r="B4" s="72" t="s">
        <v>14</v>
      </c>
      <c r="C4" s="72"/>
      <c r="D4" s="72"/>
      <c r="E4" s="72"/>
      <c r="F4" s="72"/>
      <c r="G4" s="73"/>
    </row>
    <row r="5" spans="1:13" ht="16.5" customHeight="1" x14ac:dyDescent="0.25">
      <c r="A5" s="75"/>
      <c r="B5" s="50">
        <v>2011</v>
      </c>
      <c r="C5" s="50">
        <v>2012</v>
      </c>
      <c r="D5" s="50">
        <v>2013</v>
      </c>
      <c r="E5" s="50">
        <v>2014</v>
      </c>
      <c r="F5" s="50">
        <v>2015</v>
      </c>
      <c r="G5" s="51">
        <v>2016</v>
      </c>
    </row>
    <row r="6" spans="1:13" ht="35.1" customHeight="1" x14ac:dyDescent="0.25">
      <c r="A6" s="52" t="s">
        <v>3</v>
      </c>
      <c r="B6" s="53" t="str">
        <f>CONCATENATE('Tbl data-relrisks'!B4, CHAR(10), "(",'Tbl data-relrisks'!C4,", ",'Tbl data-relrisks'!D4,")")</f>
        <v>0.97
(0.89, 1.06)</v>
      </c>
      <c r="C6" s="53" t="str">
        <f>CONCATENATE('Tbl data-relrisks'!E4,CHAR(10),"(",'Tbl data-relrisks'!F4,", ",'Tbl data-relrisks'!G4,")")</f>
        <v>0.98
(0.90, 1.07)</v>
      </c>
      <c r="D6" s="53" t="str">
        <f>CONCATENATE('Tbl data-relrisks'!H4, CHAR(10), "(",'Tbl data-relrisks'!I4,", ",'Tbl data-relrisks'!J4,")")</f>
        <v>0.96
(0.88, 1.05)</v>
      </c>
      <c r="E6" s="53" t="str">
        <f>CONCATENATE('Tbl data-relrisks'!K4, CHAR(10), "(",'Tbl data-relrisks'!L4,", ",'Tbl data-relrisks'!M4,")")</f>
        <v>0.89
(0.82, 0.97)</v>
      </c>
      <c r="F6" s="53" t="str">
        <f>CONCATENATE('Tbl data-relrisks'!N4,CHAR(10),  "(",'Tbl data-relrisks'!O4,", ",'Tbl data-relrisks'!P4,")")</f>
        <v>0.99
(0.91, 1.07)</v>
      </c>
      <c r="G6" s="54" t="str">
        <f>CONCATENATE('Tbl data-relrisks'!Q4, CHAR(10), "(",'Tbl data-relrisks'!R4,", ",'Tbl data-relrisks'!S4,")")</f>
        <v>0.98
(0.90, 1.07)</v>
      </c>
    </row>
    <row r="7" spans="1:13" ht="35.1" customHeight="1" x14ac:dyDescent="0.25">
      <c r="A7" s="55" t="s">
        <v>21</v>
      </c>
      <c r="B7" s="56" t="str">
        <f>CONCATENATE('Tbl data-relrisks'!B5, CHAR(10), "(",'Tbl data-relrisks'!C5,", ",'Tbl data-relrisks'!D5,")")</f>
        <v>0.99
(0.91, 1.08)</v>
      </c>
      <c r="C7" s="56" t="str">
        <f>CONCATENATE('Tbl data-relrisks'!E5, CHAR(10), "(",'Tbl data-relrisks'!F5,", ",'Tbl data-relrisks'!G5,")")</f>
        <v>1.02
(0.94, 1.11)</v>
      </c>
      <c r="D7" s="56" t="str">
        <f>CONCATENATE('Tbl data-relrisks'!H5, CHAR(10), "(",'Tbl data-relrisks'!I5,", ",'Tbl data-relrisks'!J5,")")</f>
        <v>0.99
(0.91, 1.08)</v>
      </c>
      <c r="E7" s="56" t="str">
        <f>CONCATENATE('Tbl data-relrisks'!K5, CHAR(10), "(",'Tbl data-relrisks'!L5,", ",'Tbl data-relrisks'!M5,")")</f>
        <v>1.04
(0.96, 1.14)</v>
      </c>
      <c r="F7" s="56" t="str">
        <f>CONCATENATE('Tbl data-relrisks'!N5, CHAR(10), "(",'Tbl data-relrisks'!O5,", ",'Tbl data-relrisks'!P5,")")</f>
        <v>1.01
(0.93, 1.10)</v>
      </c>
      <c r="G7" s="57" t="str">
        <f>CONCATENATE('Tbl data-relrisks'!Q5, CHAR(10), "(",'Tbl data-relrisks'!R5,", ",'Tbl data-relrisks'!S5,")")</f>
        <v>1.01
(0.93, 1.10)</v>
      </c>
    </row>
    <row r="8" spans="1:13" ht="35.1" customHeight="1" x14ac:dyDescent="0.25">
      <c r="A8" s="58" t="s">
        <v>2</v>
      </c>
      <c r="B8" s="59" t="str">
        <f>CONCATENATE('Tbl data-relrisks'!B6,CHAR(10),  "(",'Tbl data-relrisks'!C6,", ",'Tbl data-relrisks'!D6,")")</f>
        <v>1.04
(0.96, 1.14)</v>
      </c>
      <c r="C8" s="59" t="str">
        <f>CONCATENATE('Tbl data-relrisks'!E6,CHAR(10),  "(",'Tbl data-relrisks'!F6,", ",'Tbl data-relrisks'!G6,")")</f>
        <v>1.00
(0.92, 1.08)</v>
      </c>
      <c r="D8" s="59" t="str">
        <f>CONCATENATE('Tbl data-relrisks'!H6,CHAR(10),  "(",'Tbl data-relrisks'!I6,", ",'Tbl data-relrisks'!J6,")")</f>
        <v>1.06
(0.97, 1.15)</v>
      </c>
      <c r="E8" s="59" t="str">
        <f>CONCATENATE('Tbl data-relrisks'!K6, CHAR(10), "(",'Tbl data-relrisks'!L6,", ",'Tbl data-relrisks'!M6,")")</f>
        <v>0.96
(0.88, 1.05)</v>
      </c>
      <c r="F8" s="59" t="str">
        <f>CONCATENATE('Tbl data-relrisks'!N6, CHAR(10), "(",'Tbl data-relrisks'!O6,", ",'Tbl data-relrisks'!P6,")")</f>
        <v>1.04
(0.96, 1.13)</v>
      </c>
      <c r="G8" s="60" t="str">
        <f>CONCATENATE('Tbl data-relrisks'!Q6, CHAR(10), "(",'Tbl data-relrisks'!R6,", ",'Tbl data-relrisks'!S6,")")</f>
        <v>0.98
(0.90, 1.07)</v>
      </c>
      <c r="M8" s="20"/>
    </row>
    <row r="9" spans="1:13" ht="35.1" customHeight="1" x14ac:dyDescent="0.25">
      <c r="A9" s="55" t="s">
        <v>16</v>
      </c>
      <c r="B9" s="56" t="str">
        <f>CONCATENATE('Tbl data-relrisks'!B7, CHAR(10), "(",'Tbl data-relrisks'!C7,", ",'Tbl data-relrisks'!D7,")")</f>
        <v>1.07
(0.98, 1.16)</v>
      </c>
      <c r="C9" s="56" t="str">
        <f>CONCATENATE('Tbl data-relrisks'!E7,CHAR(10),  "(",'Tbl data-relrisks'!F7,", ",'Tbl data-relrisks'!G7,")")</f>
        <v>1.02
(0.94, 1.11)</v>
      </c>
      <c r="D9" s="56" t="str">
        <f>CONCATENATE('Tbl data-relrisks'!H7, CHAR(10), "(",'Tbl data-relrisks'!I7,", ",'Tbl data-relrisks'!J7,")")</f>
        <v>1.05
(0.96, 1.14)</v>
      </c>
      <c r="E9" s="56" t="str">
        <f>CONCATENATE('Tbl data-relrisks'!K7, CHAR(10), "(",'Tbl data-relrisks'!L7,", ",'Tbl data-relrisks'!M7,")")</f>
        <v>0.99
(0.91, 1.08)</v>
      </c>
      <c r="F9" s="56" t="str">
        <f>CONCATENATE('Tbl data-relrisks'!N7, CHAR(10), "(",'Tbl data-relrisks'!O7,", ",'Tbl data-relrisks'!P7,")")</f>
        <v>0.94
(0.87, 1.03)</v>
      </c>
      <c r="G9" s="57" t="str">
        <f>CONCATENATE('Tbl data-relrisks'!Q7, CHAR(10), "(",'Tbl data-relrisks'!R7,", ",'Tbl data-relrisks'!S7,")")</f>
        <v>1.01
(0.92, 1.09)</v>
      </c>
    </row>
    <row r="10" spans="1:13" ht="34.5" customHeight="1" x14ac:dyDescent="0.25">
      <c r="A10" s="61" t="s">
        <v>15</v>
      </c>
      <c r="B10" s="62" t="str">
        <f>CONCATENATE('Tbl data-relrisks'!B8, CHAR(10), "(",'Tbl data-relrisks'!C8,", ",'Tbl data-relrisks'!D8,")")</f>
        <v>0.76
(0.70, 0.83)</v>
      </c>
      <c r="C10" s="62" t="str">
        <f>CONCATENATE('Tbl data-relrisks'!E8, CHAR(10), "(",'Tbl data-relrisks'!F8,", ",'Tbl data-relrisks'!G8,")")</f>
        <v>0.74
(0.68, 0.81)</v>
      </c>
      <c r="D10" s="62" t="str">
        <f>CONCATENATE('Tbl data-relrisks'!H8,CHAR(10),  "(",'Tbl data-relrisks'!I8,", ",'Tbl data-relrisks'!J8,")")</f>
        <v>0.81
(0.74, 0.88)</v>
      </c>
      <c r="E10" s="62" t="str">
        <f>CONCATENATE('Tbl data-relrisks'!K8, CHAR(10), "(",'Tbl data-relrisks'!L8,", ",'Tbl data-relrisks'!M8,")")</f>
        <v>0.78
(0.72, 0.85)</v>
      </c>
      <c r="F10" s="62" t="str">
        <f>CONCATENATE('Tbl data-relrisks'!N8, CHAR(10), "(",'Tbl data-relrisks'!O8,", ",'Tbl data-relrisks'!P8,")")</f>
        <v>0.82
(0.75, 0.89)</v>
      </c>
      <c r="G10" s="63" t="str">
        <f>CONCATENATE('Tbl data-relrisks'!Q8, CHAR(10), "(",'Tbl data-relrisks'!R8,", ",'Tbl data-relrisks'!S8,")")</f>
        <v>0.77
(0.71, 0.84)</v>
      </c>
    </row>
    <row r="11" spans="1:13" x14ac:dyDescent="0.25">
      <c r="A11" s="76" t="s">
        <v>52</v>
      </c>
      <c r="B11" s="76"/>
      <c r="C11" s="76"/>
      <c r="D11" s="76"/>
      <c r="E11" s="76"/>
      <c r="F11" s="76"/>
      <c r="G11" s="76"/>
    </row>
    <row r="17" spans="13:13" x14ac:dyDescent="0.25">
      <c r="M17" s="21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'SIG-relrisk'!B6=1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D17" sqref="D17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78" t="s">
        <v>14</v>
      </c>
      <c r="C4" s="79"/>
      <c r="D4" s="79"/>
      <c r="E4" s="79"/>
      <c r="F4" s="79"/>
      <c r="G4" s="80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e">
        <f>#REF!</f>
        <v>#REF!</v>
      </c>
      <c r="B6" s="23">
        <f>orig_data!L7</f>
        <v>0</v>
      </c>
      <c r="C6" s="23">
        <f>orig_data!L8</f>
        <v>0</v>
      </c>
      <c r="D6" s="23">
        <f>orig_data!L9</f>
        <v>0</v>
      </c>
      <c r="E6" s="23">
        <f>orig_data!L10</f>
        <v>1</v>
      </c>
      <c r="F6" s="23">
        <f>orig_data!L11</f>
        <v>0</v>
      </c>
      <c r="G6" s="23">
        <f>orig_data!L12</f>
        <v>0</v>
      </c>
    </row>
    <row r="7" spans="1:7" x14ac:dyDescent="0.25">
      <c r="A7" s="9" t="e">
        <f>#REF!</f>
        <v>#REF!</v>
      </c>
      <c r="B7" s="24">
        <f>orig_data!L13</f>
        <v>0</v>
      </c>
      <c r="C7" s="24">
        <f>orig_data!L14</f>
        <v>0</v>
      </c>
      <c r="D7" s="24">
        <f>orig_data!L15</f>
        <v>0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e">
        <f>#REF!</f>
        <v>#REF!</v>
      </c>
      <c r="B8" s="24">
        <f>orig_data!L19</f>
        <v>0</v>
      </c>
      <c r="C8" s="24">
        <f>orig_data!L20</f>
        <v>0</v>
      </c>
      <c r="D8" s="24">
        <f>orig_data!L21</f>
        <v>0</v>
      </c>
      <c r="E8" s="24">
        <f>orig_data!L22</f>
        <v>0</v>
      </c>
      <c r="F8" s="24">
        <f>orig_data!L23</f>
        <v>0</v>
      </c>
      <c r="G8" s="24">
        <f>orig_data!L24</f>
        <v>0</v>
      </c>
    </row>
    <row r="9" spans="1:7" x14ac:dyDescent="0.25">
      <c r="A9" s="9" t="e">
        <f>#REF!</f>
        <v>#REF!</v>
      </c>
      <c r="B9" s="24">
        <f>orig_data!L25</f>
        <v>0</v>
      </c>
      <c r="C9" s="24">
        <f>orig_data!L26</f>
        <v>0</v>
      </c>
      <c r="D9" s="24">
        <f>orig_data!L27</f>
        <v>0</v>
      </c>
      <c r="E9" s="24">
        <f>orig_data!L28</f>
        <v>0</v>
      </c>
      <c r="F9" s="24">
        <f>orig_data!L29</f>
        <v>0</v>
      </c>
      <c r="G9" s="24">
        <f>orig_data!L30</f>
        <v>0</v>
      </c>
    </row>
    <row r="10" spans="1:7" x14ac:dyDescent="0.25">
      <c r="A10" s="9" t="e">
        <f>#REF!</f>
        <v>#REF!</v>
      </c>
      <c r="B10" s="24">
        <f>orig_data!L31</f>
        <v>1</v>
      </c>
      <c r="C10" s="24">
        <f>orig_data!L32</f>
        <v>1</v>
      </c>
      <c r="D10" s="24">
        <f>orig_data!L33</f>
        <v>1</v>
      </c>
      <c r="E10" s="24">
        <f>orig_data!L34</f>
        <v>1</v>
      </c>
      <c r="F10" s="24">
        <f>orig_data!L35</f>
        <v>1</v>
      </c>
      <c r="G10" s="24">
        <f>orig_data!L36</f>
        <v>1</v>
      </c>
    </row>
    <row r="11" spans="1:7" ht="15.75" thickBot="1" x14ac:dyDescent="0.3">
      <c r="A11" s="10" t="e">
        <f>#REF!</f>
        <v>#REF!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F16" sqref="F16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46</v>
      </c>
    </row>
    <row r="2" spans="1:19" x14ac:dyDescent="0.25">
      <c r="B2" s="81">
        <v>2011</v>
      </c>
      <c r="C2" s="81"/>
      <c r="D2" s="81"/>
      <c r="E2" s="81">
        <v>2012</v>
      </c>
      <c r="F2" s="81"/>
      <c r="G2" s="81"/>
      <c r="H2" s="81">
        <v>2013</v>
      </c>
      <c r="I2" s="81"/>
      <c r="J2" s="81"/>
      <c r="K2" s="81">
        <v>2014</v>
      </c>
      <c r="L2" s="81"/>
      <c r="M2" s="81"/>
      <c r="N2" s="81">
        <v>2015</v>
      </c>
      <c r="O2" s="81"/>
      <c r="P2" s="81"/>
      <c r="Q2" s="81">
        <v>2016</v>
      </c>
      <c r="R2" s="81"/>
      <c r="S2" s="81"/>
    </row>
    <row r="3" spans="1:19" x14ac:dyDescent="0.25">
      <c r="B3" s="3" t="s">
        <v>47</v>
      </c>
      <c r="C3" s="3" t="s">
        <v>48</v>
      </c>
      <c r="D3" s="3" t="s">
        <v>49</v>
      </c>
      <c r="E3" s="3" t="s">
        <v>47</v>
      </c>
      <c r="F3" s="3" t="s">
        <v>48</v>
      </c>
      <c r="G3" s="3" t="s">
        <v>49</v>
      </c>
      <c r="H3" s="3" t="s">
        <v>47</v>
      </c>
      <c r="I3" s="3" t="s">
        <v>48</v>
      </c>
      <c r="J3" s="3" t="s">
        <v>49</v>
      </c>
      <c r="K3" s="3" t="s">
        <v>47</v>
      </c>
      <c r="L3" s="3" t="s">
        <v>48</v>
      </c>
      <c r="M3" s="3" t="s">
        <v>49</v>
      </c>
      <c r="N3" s="3" t="s">
        <v>47</v>
      </c>
      <c r="O3" s="3" t="s">
        <v>48</v>
      </c>
      <c r="P3" s="3" t="s">
        <v>49</v>
      </c>
      <c r="Q3" s="3" t="s">
        <v>47</v>
      </c>
      <c r="R3" s="3" t="s">
        <v>48</v>
      </c>
      <c r="S3" s="3" t="s">
        <v>49</v>
      </c>
    </row>
    <row r="4" spans="1:19" x14ac:dyDescent="0.25">
      <c r="A4" s="3" t="s">
        <v>3</v>
      </c>
      <c r="B4" s="19" t="str">
        <f>FIXED(orig_data!H7,2)</f>
        <v>0.97</v>
      </c>
      <c r="C4" s="19" t="str">
        <f>FIXED(orig_data!I7,2)</f>
        <v>0.89</v>
      </c>
      <c r="D4" s="19" t="str">
        <f>FIXED(orig_data!J7,2)</f>
        <v>1.06</v>
      </c>
      <c r="E4" s="19" t="str">
        <f>FIXED(orig_data!H8,2)</f>
        <v>0.98</v>
      </c>
      <c r="F4" s="19" t="str">
        <f>FIXED(orig_data!I8,2)</f>
        <v>0.90</v>
      </c>
      <c r="G4" s="19" t="str">
        <f>FIXED(orig_data!J8,2)</f>
        <v>1.07</v>
      </c>
      <c r="H4" s="19" t="str">
        <f>FIXED(orig_data!H9,2)</f>
        <v>0.96</v>
      </c>
      <c r="I4" s="19" t="str">
        <f>FIXED(orig_data!I9,2)</f>
        <v>0.88</v>
      </c>
      <c r="J4" s="19" t="str">
        <f>FIXED(orig_data!J9,2)</f>
        <v>1.05</v>
      </c>
      <c r="K4" s="19" t="str">
        <f>FIXED(orig_data!H10,2)</f>
        <v>0.89</v>
      </c>
      <c r="L4" s="19" t="str">
        <f>FIXED(orig_data!I10,2)</f>
        <v>0.82</v>
      </c>
      <c r="M4" s="19" t="str">
        <f>FIXED(orig_data!J10,2)</f>
        <v>0.97</v>
      </c>
      <c r="N4" s="19" t="str">
        <f>FIXED(orig_data!H11,2)</f>
        <v>0.99</v>
      </c>
      <c r="O4" s="19" t="str">
        <f>FIXED(orig_data!I11,2)</f>
        <v>0.91</v>
      </c>
      <c r="P4" s="19" t="str">
        <f>FIXED(orig_data!J11,2)</f>
        <v>1.07</v>
      </c>
      <c r="Q4" s="19" t="str">
        <f>FIXED(orig_data!H12,2)</f>
        <v>0.98</v>
      </c>
      <c r="R4" s="19" t="str">
        <f>FIXED(orig_data!I12,2)</f>
        <v>0.90</v>
      </c>
      <c r="S4" s="19" t="str">
        <f>FIXED(orig_data!J12,2)</f>
        <v>1.07</v>
      </c>
    </row>
    <row r="5" spans="1:19" x14ac:dyDescent="0.25">
      <c r="A5" s="3" t="s">
        <v>21</v>
      </c>
      <c r="B5" s="19" t="str">
        <f>FIXED(orig_data!H13,2)</f>
        <v>0.99</v>
      </c>
      <c r="C5" s="19" t="str">
        <f>FIXED(orig_data!I13,2)</f>
        <v>0.91</v>
      </c>
      <c r="D5" s="19" t="str">
        <f>FIXED(orig_data!J13,2)</f>
        <v>1.08</v>
      </c>
      <c r="E5" s="19" t="str">
        <f>FIXED(orig_data!H14,2)</f>
        <v>1.02</v>
      </c>
      <c r="F5" s="19" t="str">
        <f>FIXED(orig_data!I14,2)</f>
        <v>0.94</v>
      </c>
      <c r="G5" s="19" t="str">
        <f>FIXED(orig_data!J14,2)</f>
        <v>1.11</v>
      </c>
      <c r="H5" s="19" t="str">
        <f>FIXED(orig_data!H15,2)</f>
        <v>0.99</v>
      </c>
      <c r="I5" s="19" t="str">
        <f>FIXED(orig_data!I15,2)</f>
        <v>0.91</v>
      </c>
      <c r="J5" s="19" t="str">
        <f>FIXED(orig_data!J15,2)</f>
        <v>1.08</v>
      </c>
      <c r="K5" s="19" t="str">
        <f>FIXED(orig_data!H16,2)</f>
        <v>1.04</v>
      </c>
      <c r="L5" s="19" t="str">
        <f>FIXED(orig_data!I16,2)</f>
        <v>0.96</v>
      </c>
      <c r="M5" s="19" t="str">
        <f>FIXED(orig_data!J16,2)</f>
        <v>1.14</v>
      </c>
      <c r="N5" s="19" t="str">
        <f>FIXED(orig_data!H17,2)</f>
        <v>1.01</v>
      </c>
      <c r="O5" s="19" t="str">
        <f>FIXED(orig_data!I17,2)</f>
        <v>0.93</v>
      </c>
      <c r="P5" s="19" t="str">
        <f>FIXED(orig_data!J17,2)</f>
        <v>1.10</v>
      </c>
      <c r="Q5" s="19" t="str">
        <f>FIXED(orig_data!H18,2)</f>
        <v>1.01</v>
      </c>
      <c r="R5" s="19" t="str">
        <f>FIXED(orig_data!I18,2)</f>
        <v>0.93</v>
      </c>
      <c r="S5" s="19" t="str">
        <f>FIXED(orig_data!J18,2)</f>
        <v>1.10</v>
      </c>
    </row>
    <row r="6" spans="1:19" x14ac:dyDescent="0.25">
      <c r="A6" s="3" t="s">
        <v>2</v>
      </c>
      <c r="B6" s="19" t="str">
        <f>FIXED(orig_data!H19,2)</f>
        <v>1.04</v>
      </c>
      <c r="C6" s="19" t="str">
        <f>FIXED(orig_data!I19,2)</f>
        <v>0.96</v>
      </c>
      <c r="D6" s="19" t="str">
        <f>FIXED(orig_data!J19,2)</f>
        <v>1.14</v>
      </c>
      <c r="E6" s="19" t="str">
        <f>FIXED(orig_data!H20,2)</f>
        <v>1.00</v>
      </c>
      <c r="F6" s="19" t="str">
        <f>FIXED(orig_data!I20,2)</f>
        <v>0.92</v>
      </c>
      <c r="G6" s="19" t="str">
        <f>FIXED(orig_data!J20,2)</f>
        <v>1.08</v>
      </c>
      <c r="H6" s="19" t="str">
        <f>FIXED(orig_data!H21,2)</f>
        <v>1.06</v>
      </c>
      <c r="I6" s="19" t="str">
        <f>FIXED(orig_data!I21,2)</f>
        <v>0.97</v>
      </c>
      <c r="J6" s="19" t="str">
        <f>FIXED(orig_data!J21,2)</f>
        <v>1.15</v>
      </c>
      <c r="K6" s="19" t="str">
        <f>FIXED(orig_data!H22,2)</f>
        <v>0.96</v>
      </c>
      <c r="L6" s="19" t="str">
        <f>FIXED(orig_data!I22,2)</f>
        <v>0.88</v>
      </c>
      <c r="M6" s="19" t="str">
        <f>FIXED(orig_data!J22,2)</f>
        <v>1.05</v>
      </c>
      <c r="N6" s="19" t="str">
        <f>FIXED(orig_data!H23,2)</f>
        <v>1.04</v>
      </c>
      <c r="O6" s="19" t="str">
        <f>FIXED(orig_data!I23,2)</f>
        <v>0.96</v>
      </c>
      <c r="P6" s="19" t="str">
        <f>FIXED(orig_data!J23,2)</f>
        <v>1.13</v>
      </c>
      <c r="Q6" s="19" t="str">
        <f>FIXED(orig_data!H24,2)</f>
        <v>0.98</v>
      </c>
      <c r="R6" s="19" t="str">
        <f>FIXED(orig_data!I24,2)</f>
        <v>0.90</v>
      </c>
      <c r="S6" s="19" t="str">
        <f>FIXED(orig_data!J24,2)</f>
        <v>1.07</v>
      </c>
    </row>
    <row r="7" spans="1:19" x14ac:dyDescent="0.25">
      <c r="A7" s="3" t="s">
        <v>16</v>
      </c>
      <c r="B7" s="19" t="str">
        <f>FIXED(orig_data!H25,2)</f>
        <v>1.07</v>
      </c>
      <c r="C7" s="19" t="str">
        <f>FIXED(orig_data!I25,2)</f>
        <v>0.98</v>
      </c>
      <c r="D7" s="19" t="str">
        <f>FIXED(orig_data!J25,2)</f>
        <v>1.16</v>
      </c>
      <c r="E7" s="19" t="str">
        <f>FIXED(orig_data!H26,2)</f>
        <v>1.02</v>
      </c>
      <c r="F7" s="19" t="str">
        <f>FIXED(orig_data!I26,2)</f>
        <v>0.94</v>
      </c>
      <c r="G7" s="19" t="str">
        <f>FIXED(orig_data!J26,2)</f>
        <v>1.11</v>
      </c>
      <c r="H7" s="19" t="str">
        <f>FIXED(orig_data!H27,2)</f>
        <v>1.05</v>
      </c>
      <c r="I7" s="19" t="str">
        <f>FIXED(orig_data!I27,2)</f>
        <v>0.96</v>
      </c>
      <c r="J7" s="19" t="str">
        <f>FIXED(orig_data!J27,2)</f>
        <v>1.14</v>
      </c>
      <c r="K7" s="19" t="str">
        <f>FIXED(orig_data!H28,2)</f>
        <v>0.99</v>
      </c>
      <c r="L7" s="19" t="str">
        <f>FIXED(orig_data!I28,2)</f>
        <v>0.91</v>
      </c>
      <c r="M7" s="19" t="str">
        <f>FIXED(orig_data!J28,2)</f>
        <v>1.08</v>
      </c>
      <c r="N7" s="19" t="str">
        <f>FIXED(orig_data!H29,2)</f>
        <v>0.94</v>
      </c>
      <c r="O7" s="19" t="str">
        <f>FIXED(orig_data!I29,2)</f>
        <v>0.87</v>
      </c>
      <c r="P7" s="19" t="str">
        <f>FIXED(orig_data!J29,2)</f>
        <v>1.03</v>
      </c>
      <c r="Q7" s="19" t="str">
        <f>FIXED(orig_data!H30,2)</f>
        <v>1.01</v>
      </c>
      <c r="R7" s="19" t="str">
        <f>FIXED(orig_data!I30,2)</f>
        <v>0.92</v>
      </c>
      <c r="S7" s="19" t="str">
        <f>FIXED(orig_data!J30,2)</f>
        <v>1.09</v>
      </c>
    </row>
    <row r="8" spans="1:19" x14ac:dyDescent="0.25">
      <c r="A8" s="3" t="s">
        <v>15</v>
      </c>
      <c r="B8" s="19" t="str">
        <f>FIXED(orig_data!H31,2)</f>
        <v>0.76</v>
      </c>
      <c r="C8" s="19" t="str">
        <f>FIXED(orig_data!I31,2)</f>
        <v>0.70</v>
      </c>
      <c r="D8" s="19" t="str">
        <f>FIXED(orig_data!J31,2)</f>
        <v>0.83</v>
      </c>
      <c r="E8" s="19" t="str">
        <f>FIXED(orig_data!H32,2)</f>
        <v>0.74</v>
      </c>
      <c r="F8" s="19" t="str">
        <f>FIXED(orig_data!I32,2)</f>
        <v>0.68</v>
      </c>
      <c r="G8" s="19" t="str">
        <f>FIXED(orig_data!J32,2)</f>
        <v>0.81</v>
      </c>
      <c r="H8" s="19" t="str">
        <f>FIXED(orig_data!H33,2)</f>
        <v>0.81</v>
      </c>
      <c r="I8" s="19" t="str">
        <f>FIXED(orig_data!I33,2)</f>
        <v>0.74</v>
      </c>
      <c r="J8" s="19" t="str">
        <f>FIXED(orig_data!J33,2)</f>
        <v>0.88</v>
      </c>
      <c r="K8" s="19" t="str">
        <f>FIXED(orig_data!H34,2)</f>
        <v>0.78</v>
      </c>
      <c r="L8" s="19" t="str">
        <f>FIXED(orig_data!I34,2)</f>
        <v>0.72</v>
      </c>
      <c r="M8" s="19" t="str">
        <f>FIXED(orig_data!J34,2)</f>
        <v>0.85</v>
      </c>
      <c r="N8" s="19" t="str">
        <f>FIXED(orig_data!H35,2)</f>
        <v>0.82</v>
      </c>
      <c r="O8" s="19" t="str">
        <f>FIXED(orig_data!I35,2)</f>
        <v>0.75</v>
      </c>
      <c r="P8" s="19" t="str">
        <f>FIXED(orig_data!J35,2)</f>
        <v>0.89</v>
      </c>
      <c r="Q8" s="19" t="str">
        <f>FIXED(orig_data!H36,2)</f>
        <v>0.77</v>
      </c>
      <c r="R8" s="19" t="str">
        <f>FIXED(orig_data!I36,2)</f>
        <v>0.71</v>
      </c>
      <c r="S8" s="19" t="str">
        <f>FIXED(orig_data!J36,2)</f>
        <v>0.84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808BB1-8E21-4301-8A45-EE00E366701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B72F30-B7A0-46B9-A53F-C282D6CD64E9}"/>
</file>

<file path=customXml/itemProps3.xml><?xml version="1.0" encoding="utf-8"?>
<ds:datastoreItem xmlns:ds="http://schemas.openxmlformats.org/officeDocument/2006/customXml" ds:itemID="{53D874B2-076B-4AF5-9212-E45ACD89775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Table_L</vt:lpstr>
      <vt:lpstr>fig_tbldata</vt:lpstr>
      <vt:lpstr>tbl_sig</vt:lpstr>
      <vt:lpstr>orig_data</vt:lpstr>
      <vt:lpstr>Table-relrisk</vt:lpstr>
      <vt:lpstr>SIG-relrisk</vt:lpstr>
      <vt:lpstr>Tbl data-relrisks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2021-07-12T19:47:50Z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